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Hochschule Harz\Desktop\Desktop\M3E\Tool final\"/>
    </mc:Choice>
  </mc:AlternateContent>
  <bookViews>
    <workbookView xWindow="0" yWindow="0" windowWidth="28440" windowHeight="10440"/>
  </bookViews>
  <sheets>
    <sheet name="Fragebogen" sheetId="3" r:id="rId1"/>
    <sheet name="Daten hinter Input" sheetId="6" r:id="rId2"/>
    <sheet name="Auswertung" sheetId="12" r:id="rId3"/>
    <sheet name="Ergebnis" sheetId="14" r:id="rId4"/>
    <sheet name="Datenbank" sheetId="13"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8" i="14" l="1"/>
  <c r="B16" i="14"/>
  <c r="E181" i="3" l="1"/>
  <c r="E180" i="3"/>
  <c r="E179" i="3"/>
  <c r="E178" i="3"/>
  <c r="E177" i="3"/>
  <c r="E168" i="3"/>
  <c r="E167" i="3"/>
  <c r="E166" i="3"/>
  <c r="E165" i="3"/>
  <c r="E164" i="3"/>
  <c r="B160" i="3" l="1"/>
  <c r="B146" i="3"/>
  <c r="B134" i="3"/>
  <c r="B122" i="3"/>
  <c r="B68" i="12" l="1"/>
  <c r="C68" i="12" s="1"/>
  <c r="B69" i="12"/>
  <c r="C69" i="12" s="1"/>
  <c r="B70" i="12"/>
  <c r="C70" i="12" s="1"/>
  <c r="B71" i="12"/>
  <c r="C71" i="12" s="1"/>
  <c r="B67" i="12"/>
  <c r="C67" i="12" s="1"/>
  <c r="B58" i="12"/>
  <c r="C58" i="12" s="1"/>
  <c r="B59" i="12"/>
  <c r="C59" i="12" s="1"/>
  <c r="B60" i="12"/>
  <c r="C60" i="12" s="1"/>
  <c r="B61" i="12"/>
  <c r="C61" i="12" s="1"/>
  <c r="B62" i="12"/>
  <c r="C62" i="12" s="1"/>
  <c r="B63" i="12"/>
  <c r="C63" i="12" s="1"/>
  <c r="B57" i="12"/>
  <c r="C57" i="12" s="1"/>
  <c r="B48" i="12"/>
  <c r="C48" i="12" s="1"/>
  <c r="B49" i="12"/>
  <c r="C49" i="12" s="1"/>
  <c r="B50" i="12"/>
  <c r="C50" i="12" s="1"/>
  <c r="B51" i="12"/>
  <c r="C51" i="12" s="1"/>
  <c r="B52" i="12"/>
  <c r="C52" i="12" s="1"/>
  <c r="B53" i="12"/>
  <c r="C53" i="12" s="1"/>
  <c r="B54" i="12"/>
  <c r="C54" i="12" s="1"/>
  <c r="B55" i="12"/>
  <c r="C55" i="12" s="1"/>
  <c r="B47" i="12"/>
  <c r="C47" i="12" s="1"/>
  <c r="B37" i="12"/>
  <c r="C37" i="12" s="1"/>
  <c r="B38" i="12"/>
  <c r="C38" i="12" s="1"/>
  <c r="B39" i="12"/>
  <c r="C39" i="12" s="1"/>
  <c r="B40" i="12"/>
  <c r="C40" i="12" s="1"/>
  <c r="B41" i="12"/>
  <c r="C41" i="12" s="1"/>
  <c r="B36" i="12"/>
  <c r="C36" i="12" s="1"/>
  <c r="B27" i="12"/>
  <c r="C27" i="12" s="1"/>
  <c r="B28" i="12"/>
  <c r="C28" i="12" s="1"/>
  <c r="B29" i="12"/>
  <c r="C29" i="12" s="1"/>
  <c r="B30" i="12"/>
  <c r="C30" i="12" s="1"/>
  <c r="B31" i="12"/>
  <c r="C31" i="12" s="1"/>
  <c r="B32" i="12"/>
  <c r="C32" i="12" s="1"/>
  <c r="B33" i="12"/>
  <c r="C33" i="12" s="1"/>
  <c r="B34" i="12"/>
  <c r="C34" i="12" s="1"/>
  <c r="B26" i="12" l="1"/>
  <c r="C26" i="12" s="1"/>
  <c r="B18" i="12"/>
  <c r="C18" i="12" s="1"/>
  <c r="B19" i="12"/>
  <c r="C19" i="12" s="1"/>
  <c r="B20" i="12"/>
  <c r="C20" i="12" s="1"/>
  <c r="B21" i="12"/>
  <c r="C21" i="12" s="1"/>
  <c r="B22" i="12"/>
  <c r="C22" i="12" s="1"/>
  <c r="B23" i="12"/>
  <c r="C23" i="12" s="1"/>
  <c r="B24" i="12"/>
  <c r="C24" i="12" s="1"/>
  <c r="B17" i="12"/>
  <c r="EW2" i="13"/>
  <c r="EU2" i="13"/>
  <c r="ET2" i="13"/>
  <c r="ES2" i="13"/>
  <c r="ER2" i="13"/>
  <c r="EQ2" i="13"/>
  <c r="EP2" i="13"/>
  <c r="EO2" i="13"/>
  <c r="EN2" i="13"/>
  <c r="EM2" i="13"/>
  <c r="EL2" i="13"/>
  <c r="EK2" i="13"/>
  <c r="EJ2" i="13"/>
  <c r="EI2" i="13"/>
  <c r="EH2" i="13"/>
  <c r="EG2" i="13"/>
  <c r="DX2" i="13"/>
  <c r="DS2" i="13"/>
  <c r="CG2" i="13"/>
  <c r="CF2" i="13"/>
  <c r="CD2" i="13"/>
  <c r="CC2" i="13"/>
  <c r="CA2" i="13"/>
  <c r="BZ2" i="13"/>
  <c r="BX2" i="13"/>
  <c r="BW2" i="13"/>
  <c r="BU2" i="13"/>
  <c r="BT2" i="13"/>
  <c r="BR2" i="13"/>
  <c r="BQ2" i="13"/>
  <c r="BO2" i="13"/>
  <c r="BN2" i="13"/>
  <c r="BL2" i="13"/>
  <c r="BK2" i="13"/>
  <c r="BI2" i="13"/>
  <c r="BH2" i="13"/>
  <c r="BF2" i="13"/>
  <c r="BE2" i="13"/>
  <c r="BD2" i="13"/>
  <c r="BC2" i="13"/>
  <c r="BB2" i="13"/>
  <c r="BA2" i="13"/>
  <c r="AZ2" i="13"/>
  <c r="AY2" i="13"/>
  <c r="AX2" i="13"/>
  <c r="AW2" i="13"/>
  <c r="AV2" i="13"/>
  <c r="AU2" i="13"/>
  <c r="AS2" i="13"/>
  <c r="AR2" i="13"/>
  <c r="AP2" i="13"/>
  <c r="AO2" i="13"/>
  <c r="AM2" i="13"/>
  <c r="AL2" i="13"/>
  <c r="AJ2" i="13"/>
  <c r="AI2" i="13"/>
  <c r="AG2" i="13"/>
  <c r="AF2" i="13"/>
  <c r="AD2" i="13"/>
  <c r="AC2" i="13"/>
  <c r="AA2" i="13"/>
  <c r="Z2" i="13"/>
  <c r="X2" i="13"/>
  <c r="W2" i="13"/>
  <c r="U2" i="13"/>
  <c r="T2" i="13"/>
  <c r="R2" i="13"/>
  <c r="Q2" i="13"/>
  <c r="K2" i="13"/>
  <c r="J2" i="13"/>
  <c r="I2" i="13"/>
  <c r="H2" i="13"/>
  <c r="G2" i="13"/>
  <c r="F2" i="13"/>
  <c r="E2" i="13"/>
  <c r="D2" i="13"/>
  <c r="C2" i="13"/>
  <c r="B25" i="14"/>
  <c r="B7" i="14"/>
  <c r="B6" i="14"/>
  <c r="B5" i="14"/>
  <c r="B4" i="14"/>
  <c r="B3" i="14"/>
  <c r="B2" i="14"/>
  <c r="D73" i="12"/>
  <c r="D72" i="12"/>
  <c r="D66" i="12"/>
  <c r="D71" i="12" s="1"/>
  <c r="E65" i="12"/>
  <c r="D65" i="12"/>
  <c r="E64" i="12"/>
  <c r="D64" i="12"/>
  <c r="D56" i="12"/>
  <c r="D63" i="12" s="1"/>
  <c r="D46" i="12"/>
  <c r="D50" i="12" s="1"/>
  <c r="E45" i="12"/>
  <c r="E44" i="12"/>
  <c r="E43" i="12"/>
  <c r="E42" i="12"/>
  <c r="D35" i="12"/>
  <c r="D36" i="12" s="1"/>
  <c r="D25" i="12"/>
  <c r="D16" i="12"/>
  <c r="B21" i="6"/>
  <c r="B7" i="6"/>
  <c r="C328" i="3"/>
  <c r="C320" i="3"/>
  <c r="C297" i="3"/>
  <c r="C286" i="3"/>
  <c r="F242" i="3"/>
  <c r="F233" i="3"/>
  <c r="F222" i="3"/>
  <c r="F214" i="3"/>
  <c r="F203" i="3"/>
  <c r="F193" i="3"/>
  <c r="G181" i="3"/>
  <c r="CH2" i="13" s="1"/>
  <c r="G180" i="3"/>
  <c r="CE2" i="13" s="1"/>
  <c r="G179" i="3"/>
  <c r="CB2" i="13" s="1"/>
  <c r="G178" i="3"/>
  <c r="BY2" i="13" s="1"/>
  <c r="G177" i="3"/>
  <c r="B173" i="3"/>
  <c r="G168" i="3"/>
  <c r="BS2" i="13" s="1"/>
  <c r="G167" i="3"/>
  <c r="BP2" i="13" s="1"/>
  <c r="G166" i="3"/>
  <c r="BM2" i="13" s="1"/>
  <c r="G165" i="3"/>
  <c r="BJ2" i="13" s="1"/>
  <c r="G164" i="3"/>
  <c r="E142" i="3"/>
  <c r="G142" i="3" s="1"/>
  <c r="AT2" i="13" s="1"/>
  <c r="E141" i="3"/>
  <c r="G141" i="3" s="1"/>
  <c r="AQ2" i="13" s="1"/>
  <c r="E140" i="3"/>
  <c r="G140" i="3" s="1"/>
  <c r="AN2" i="13" s="1"/>
  <c r="E139" i="3"/>
  <c r="G139" i="3" s="1"/>
  <c r="AK2" i="13" s="1"/>
  <c r="E138" i="3"/>
  <c r="G138" i="3" s="1"/>
  <c r="E130" i="3"/>
  <c r="G130" i="3" s="1"/>
  <c r="AE2" i="13" s="1"/>
  <c r="E129" i="3"/>
  <c r="G129" i="3" s="1"/>
  <c r="AB2" i="13" s="1"/>
  <c r="E128" i="3"/>
  <c r="G128" i="3" s="1"/>
  <c r="Y2" i="13" s="1"/>
  <c r="E127" i="3"/>
  <c r="G127" i="3" s="1"/>
  <c r="V2" i="13" s="1"/>
  <c r="E126" i="3"/>
  <c r="G126" i="3" s="1"/>
  <c r="I90" i="3"/>
  <c r="C91" i="3" s="1"/>
  <c r="D54" i="12" l="1"/>
  <c r="E54" i="12" s="1"/>
  <c r="D57" i="12"/>
  <c r="E57" i="12" s="1"/>
  <c r="D59" i="12"/>
  <c r="E59" i="12" s="1"/>
  <c r="D34" i="12"/>
  <c r="E34" i="12" s="1"/>
  <c r="D39" i="12"/>
  <c r="E39" i="12" s="1"/>
  <c r="D70" i="12"/>
  <c r="E70" i="12" s="1"/>
  <c r="D28" i="12"/>
  <c r="E28" i="12" s="1"/>
  <c r="D33" i="12"/>
  <c r="E33" i="12" s="1"/>
  <c r="D23" i="12"/>
  <c r="E23" i="12" s="1"/>
  <c r="D21" i="12"/>
  <c r="E21" i="12" s="1"/>
  <c r="D18" i="12"/>
  <c r="E18" i="12" s="1"/>
  <c r="C17" i="12"/>
  <c r="D17" i="12" s="1"/>
  <c r="E36" i="12"/>
  <c r="D26" i="12"/>
  <c r="E26" i="12" s="1"/>
  <c r="D48" i="12"/>
  <c r="E48" i="12" s="1"/>
  <c r="D62" i="12"/>
  <c r="E62" i="12" s="1"/>
  <c r="D68" i="12"/>
  <c r="E68" i="12" s="1"/>
  <c r="E71" i="12"/>
  <c r="D19" i="12"/>
  <c r="E19" i="12" s="1"/>
  <c r="D29" i="12"/>
  <c r="E29" i="12" s="1"/>
  <c r="D32" i="12"/>
  <c r="E32" i="12" s="1"/>
  <c r="D41" i="12"/>
  <c r="E41" i="12" s="1"/>
  <c r="D47" i="12"/>
  <c r="E47" i="12" s="1"/>
  <c r="D55" i="12"/>
  <c r="E55" i="12" s="1"/>
  <c r="D37" i="12"/>
  <c r="E37" i="12" s="1"/>
  <c r="D30" i="12"/>
  <c r="E30" i="12" s="1"/>
  <c r="D58" i="12"/>
  <c r="E58" i="12" s="1"/>
  <c r="D61" i="12"/>
  <c r="E61" i="12" s="1"/>
  <c r="D67" i="12"/>
  <c r="E67" i="12" s="1"/>
  <c r="D52" i="12"/>
  <c r="E52" i="12" s="1"/>
  <c r="E63" i="12"/>
  <c r="B23" i="14"/>
  <c r="B24" i="14"/>
  <c r="S2" i="13"/>
  <c r="B21" i="14"/>
  <c r="AH2" i="13"/>
  <c r="BG2" i="13"/>
  <c r="B22" i="14"/>
  <c r="D22" i="12"/>
  <c r="E22" i="12" s="1"/>
  <c r="D40" i="12"/>
  <c r="E40" i="12" s="1"/>
  <c r="D20" i="12"/>
  <c r="E20" i="12" s="1"/>
  <c r="D24" i="12"/>
  <c r="E24" i="12" s="1"/>
  <c r="D27" i="12"/>
  <c r="E27" i="12" s="1"/>
  <c r="D31" i="12"/>
  <c r="E31" i="12" s="1"/>
  <c r="D38" i="12"/>
  <c r="E38" i="12" s="1"/>
  <c r="D49" i="12"/>
  <c r="E49" i="12" s="1"/>
  <c r="E50" i="12"/>
  <c r="D53" i="12"/>
  <c r="E53" i="12" s="1"/>
  <c r="D60" i="12"/>
  <c r="E60" i="12" s="1"/>
  <c r="D69" i="12"/>
  <c r="E69" i="12" s="1"/>
  <c r="BV2" i="13"/>
  <c r="D51" i="12"/>
  <c r="E51" i="12" s="1"/>
  <c r="E17" i="12" l="1"/>
  <c r="F16" i="12" s="1"/>
  <c r="F46" i="12"/>
  <c r="B13" i="14" s="1"/>
  <c r="F25" i="12"/>
  <c r="B11" i="14" s="1"/>
  <c r="F35" i="12"/>
  <c r="B12" i="14" s="1"/>
  <c r="F66" i="12"/>
  <c r="B15" i="14" s="1"/>
  <c r="F56" i="12"/>
  <c r="B14" i="14" s="1"/>
  <c r="B26" i="14"/>
  <c r="G16" i="12" l="1"/>
  <c r="B10" i="14"/>
</calcChain>
</file>

<file path=xl/comments1.xml><?xml version="1.0" encoding="utf-8"?>
<comments xmlns="http://schemas.openxmlformats.org/spreadsheetml/2006/main">
  <authors>
    <author>Beatrix Janky</author>
  </authors>
  <commentList>
    <comment ref="A1" authorId="0" shapeId="0">
      <text>
        <r>
          <rPr>
            <b/>
            <sz val="9"/>
            <color indexed="81"/>
            <rFont val="Segoe UI"/>
            <family val="2"/>
          </rPr>
          <t>Beatrix Janky:</t>
        </r>
        <r>
          <rPr>
            <sz val="9"/>
            <color indexed="81"/>
            <rFont val="Segoe UI"/>
            <family val="2"/>
          </rPr>
          <t xml:space="preserve">
manuell eintragen</t>
        </r>
      </text>
    </comment>
    <comment ref="B1" authorId="0" shapeId="0">
      <text>
        <r>
          <rPr>
            <b/>
            <sz val="9"/>
            <color indexed="81"/>
            <rFont val="Segoe UI"/>
            <family val="2"/>
          </rPr>
          <t>Beatrix Janky:</t>
        </r>
        <r>
          <rPr>
            <sz val="9"/>
            <color indexed="81"/>
            <rFont val="Segoe UI"/>
            <family val="2"/>
          </rPr>
          <t xml:space="preserve">
1 = ex post
2 = aktuell
3 = ex ante</t>
        </r>
      </text>
    </comment>
    <comment ref="C1" authorId="0" shapeId="0">
      <text>
        <r>
          <rPr>
            <b/>
            <sz val="9"/>
            <color indexed="81"/>
            <rFont val="Segoe UI"/>
            <family val="2"/>
          </rPr>
          <t>Beatrix Janky:</t>
        </r>
        <r>
          <rPr>
            <sz val="9"/>
            <color indexed="81"/>
            <rFont val="Segoe UI"/>
            <family val="2"/>
          </rPr>
          <t xml:space="preserve">
Thema/Titel der Aktivität (offener Text)</t>
        </r>
      </text>
    </comment>
    <comment ref="L1" authorId="0" shapeId="0">
      <text>
        <r>
          <rPr>
            <b/>
            <sz val="9"/>
            <color indexed="81"/>
            <rFont val="Segoe UI"/>
            <family val="2"/>
          </rPr>
          <t>Beatrix Janky:</t>
        </r>
        <r>
          <rPr>
            <sz val="9"/>
            <color indexed="81"/>
            <rFont val="Segoe UI"/>
            <family val="2"/>
          </rPr>
          <t xml:space="preserve">
Equipment</t>
        </r>
      </text>
    </comment>
    <comment ref="M1" authorId="0" shapeId="0">
      <text>
        <r>
          <rPr>
            <b/>
            <sz val="9"/>
            <color indexed="81"/>
            <rFont val="Segoe UI"/>
            <family val="2"/>
          </rPr>
          <t>Beatrix Janky:</t>
        </r>
        <r>
          <rPr>
            <sz val="9"/>
            <color indexed="81"/>
            <rFont val="Segoe UI"/>
            <family val="2"/>
          </rPr>
          <t xml:space="preserve">
Finanzen</t>
        </r>
      </text>
    </comment>
    <comment ref="N1" authorId="0" shapeId="0">
      <text>
        <r>
          <rPr>
            <b/>
            <sz val="9"/>
            <color indexed="81"/>
            <rFont val="Segoe UI"/>
            <family val="2"/>
          </rPr>
          <t>Beatrix Janky:</t>
        </r>
        <r>
          <rPr>
            <sz val="9"/>
            <color indexed="81"/>
            <rFont val="Segoe UI"/>
            <family val="2"/>
          </rPr>
          <t xml:space="preserve">
Personal</t>
        </r>
      </text>
    </comment>
    <comment ref="O1" authorId="0" shapeId="0">
      <text>
        <r>
          <rPr>
            <b/>
            <sz val="9"/>
            <color indexed="81"/>
            <rFont val="Segoe UI"/>
            <family val="2"/>
          </rPr>
          <t>Beatrix Janky:</t>
        </r>
        <r>
          <rPr>
            <sz val="9"/>
            <color indexed="81"/>
            <rFont val="Segoe UI"/>
            <family val="2"/>
          </rPr>
          <t xml:space="preserve">
Räume</t>
        </r>
      </text>
    </comment>
    <comment ref="P1" authorId="0" shapeId="0">
      <text>
        <r>
          <rPr>
            <b/>
            <sz val="9"/>
            <color indexed="81"/>
            <rFont val="Segoe UI"/>
            <family val="2"/>
          </rPr>
          <t>Beatrix Janky:</t>
        </r>
        <r>
          <rPr>
            <sz val="9"/>
            <color indexed="81"/>
            <rFont val="Segoe UI"/>
            <family val="2"/>
          </rPr>
          <t xml:space="preserve">
Studierende</t>
        </r>
      </text>
    </comment>
    <comment ref="Q1" authorId="0" shapeId="0">
      <text>
        <r>
          <rPr>
            <b/>
            <sz val="9"/>
            <color indexed="81"/>
            <rFont val="Segoe UI"/>
            <family val="2"/>
          </rPr>
          <t>Beatrix Janky:</t>
        </r>
        <r>
          <rPr>
            <sz val="9"/>
            <color indexed="81"/>
            <rFont val="Segoe UI"/>
            <family val="2"/>
          </rPr>
          <t xml:space="preserve">
Räume</t>
        </r>
      </text>
    </comment>
    <comment ref="R1" authorId="0" shapeId="0">
      <text>
        <r>
          <rPr>
            <b/>
            <sz val="9"/>
            <color indexed="81"/>
            <rFont val="Segoe UI"/>
            <family val="2"/>
          </rPr>
          <t>Beatrix Janky:</t>
        </r>
        <r>
          <rPr>
            <sz val="9"/>
            <color indexed="81"/>
            <rFont val="Segoe UI"/>
            <family val="2"/>
          </rPr>
          <t xml:space="preserve">
Stunden</t>
        </r>
      </text>
    </comment>
    <comment ref="S1" authorId="0" shapeId="0">
      <text>
        <r>
          <rPr>
            <b/>
            <sz val="9"/>
            <color indexed="81"/>
            <rFont val="Segoe UI"/>
            <family val="2"/>
          </rPr>
          <t>Beatrix Janky:</t>
        </r>
        <r>
          <rPr>
            <sz val="9"/>
            <color indexed="81"/>
            <rFont val="Segoe UI"/>
            <family val="2"/>
          </rPr>
          <t xml:space="preserve">
Preis für Stundenzahl</t>
        </r>
      </text>
    </comment>
    <comment ref="AF1" authorId="0" shapeId="0">
      <text>
        <r>
          <rPr>
            <b/>
            <sz val="9"/>
            <color indexed="81"/>
            <rFont val="Segoe UI"/>
            <family val="2"/>
          </rPr>
          <t>Beatrix Janky:</t>
        </r>
        <r>
          <rPr>
            <sz val="9"/>
            <color indexed="81"/>
            <rFont val="Segoe UI"/>
            <family val="2"/>
          </rPr>
          <t xml:space="preserve">
Equipment</t>
        </r>
      </text>
    </comment>
    <comment ref="AG1" authorId="0" shapeId="0">
      <text>
        <r>
          <rPr>
            <b/>
            <sz val="9"/>
            <color indexed="81"/>
            <rFont val="Segoe UI"/>
            <family val="2"/>
          </rPr>
          <t>Beatrix Janky:</t>
        </r>
        <r>
          <rPr>
            <sz val="9"/>
            <color indexed="81"/>
            <rFont val="Segoe UI"/>
            <family val="2"/>
          </rPr>
          <t xml:space="preserve">
Stunden</t>
        </r>
      </text>
    </comment>
    <comment ref="AH1" authorId="0" shapeId="0">
      <text>
        <r>
          <rPr>
            <b/>
            <sz val="9"/>
            <color indexed="81"/>
            <rFont val="Segoe UI"/>
            <family val="2"/>
          </rPr>
          <t>Beatrix Janky:</t>
        </r>
        <r>
          <rPr>
            <sz val="9"/>
            <color indexed="81"/>
            <rFont val="Segoe UI"/>
            <family val="2"/>
          </rPr>
          <t xml:space="preserve">
Kosten für Stundenzahl</t>
        </r>
      </text>
    </comment>
    <comment ref="AU1" authorId="0" shapeId="0">
      <text>
        <r>
          <rPr>
            <b/>
            <sz val="9"/>
            <color indexed="81"/>
            <rFont val="Segoe UI"/>
            <family val="2"/>
          </rPr>
          <t>Beatrix Janky:</t>
        </r>
        <r>
          <rPr>
            <sz val="9"/>
            <color indexed="81"/>
            <rFont val="Segoe UI"/>
            <family val="2"/>
          </rPr>
          <t xml:space="preserve">
Bezeichnung der Kosten</t>
        </r>
      </text>
    </comment>
    <comment ref="AV1" authorId="0" shapeId="0">
      <text>
        <r>
          <rPr>
            <b/>
            <sz val="9"/>
            <color indexed="81"/>
            <rFont val="Segoe UI"/>
            <family val="2"/>
          </rPr>
          <t>Beatrix Janky:</t>
        </r>
        <r>
          <rPr>
            <sz val="9"/>
            <color indexed="81"/>
            <rFont val="Segoe UI"/>
            <family val="2"/>
          </rPr>
          <t xml:space="preserve">
Eigene Mittel</t>
        </r>
      </text>
    </comment>
    <comment ref="DS1" authorId="0" shapeId="0">
      <text>
        <r>
          <rPr>
            <b/>
            <sz val="9"/>
            <color indexed="81"/>
            <rFont val="Segoe UI"/>
            <family val="2"/>
          </rPr>
          <t>Beatrix Janky:</t>
        </r>
        <r>
          <rPr>
            <sz val="9"/>
            <color indexed="81"/>
            <rFont val="Segoe UI"/>
            <family val="2"/>
          </rPr>
          <t xml:space="preserve">
offenes Textfeld</t>
        </r>
      </text>
    </comment>
    <comment ref="DX1" authorId="0" shapeId="0">
      <text>
        <r>
          <rPr>
            <b/>
            <sz val="9"/>
            <color indexed="81"/>
            <rFont val="Segoe UI"/>
            <family val="2"/>
          </rPr>
          <t>Beatrix Janky:</t>
        </r>
        <r>
          <rPr>
            <sz val="9"/>
            <color indexed="81"/>
            <rFont val="Segoe UI"/>
            <family val="2"/>
          </rPr>
          <t xml:space="preserve">
Offenes Textfeld</t>
        </r>
      </text>
    </comment>
  </commentList>
</comments>
</file>

<file path=xl/sharedStrings.xml><?xml version="1.0" encoding="utf-8"?>
<sst xmlns="http://schemas.openxmlformats.org/spreadsheetml/2006/main" count="479" uniqueCount="365">
  <si>
    <t>Übernahme sozialer Verantwortung</t>
  </si>
  <si>
    <t>Lösung von Praxisproblemen</t>
  </si>
  <si>
    <t>Reputationssteigerung der Hochschule</t>
  </si>
  <si>
    <t>Impulssetzung für die regionale Entwicklung</t>
  </si>
  <si>
    <t>Spaß eingebundener Studierender an der TMA</t>
  </si>
  <si>
    <t>Wissenszuwachs eingebundener Studierender durch die TMA</t>
  </si>
  <si>
    <t>Entwicklung von Soft Skills eingebundener Studierender durch die TMA</t>
  </si>
  <si>
    <t>Nachfolgeaktivitäten/-projekte, die sich durch die TMA ergeben haben</t>
  </si>
  <si>
    <t>Intensität der Kontaktpflege mit außerakademischen Externen im Rahmen der TMA</t>
  </si>
  <si>
    <t>Abhalten von wissenschaftlichen Vorträgen und Posterpräsentationen im Rahmen der TMA</t>
  </si>
  <si>
    <t>zählbare Teilnahme außerakademischer Externer im Rahmen der TMA</t>
  </si>
  <si>
    <t>Veröffentlichung journalistischer Beiträge im Rahmen der TMA</t>
  </si>
  <si>
    <t>Erreichen von mit der TMA verbundenen inhaltlichen (Projekt-)Zielen</t>
  </si>
  <si>
    <t>Bereicherung der Hochschullehre</t>
  </si>
  <si>
    <t>Bereicherung der Hochschulforschung</t>
  </si>
  <si>
    <t>Räume in € (Summe der Jahresmieten aller genutzten Räume im Bezugsjahr)</t>
  </si>
  <si>
    <t>Finanzen in € (Gesamtvolumen)</t>
  </si>
  <si>
    <t>Equipment in €  (Gesamtkosten)</t>
  </si>
  <si>
    <t>Bitte nennen Sie kurz das Thema oder den Titel Ihrer gewählten Third Mission-Aktivität.</t>
  </si>
  <si>
    <t>keine der genannten Kategorien trifft zu</t>
  </si>
  <si>
    <t xml:space="preserve">Bereicherung der Hochschullehre  </t>
  </si>
  <si>
    <t xml:space="preserve">Impulssetzung für die regionale Entwicklung  </t>
  </si>
  <si>
    <t xml:space="preserve">Lösung von Praxisproblemen  </t>
  </si>
  <si>
    <t xml:space="preserve">Reputationssteigerung der Hochschule  </t>
  </si>
  <si>
    <t xml:space="preserve">Übernahme sozialer Verantwortung  </t>
  </si>
  <si>
    <t>Eigenmittel der Hochschule</t>
  </si>
  <si>
    <t>Equipment</t>
  </si>
  <si>
    <t>Finanzen</t>
  </si>
  <si>
    <t>Personal</t>
  </si>
  <si>
    <t>Räume</t>
  </si>
  <si>
    <t>Studierende</t>
  </si>
  <si>
    <t>Eigene Mittel</t>
  </si>
  <si>
    <t>Stunden</t>
  </si>
  <si>
    <t>Seminarraum</t>
  </si>
  <si>
    <t>Hörsaal</t>
  </si>
  <si>
    <t>Labor</t>
  </si>
  <si>
    <t>Kosten je h</t>
  </si>
  <si>
    <t>Raum</t>
  </si>
  <si>
    <t>Personalart</t>
  </si>
  <si>
    <t>Verwaltungsangestellte</t>
  </si>
  <si>
    <t>ja</t>
  </si>
  <si>
    <t>nein</t>
  </si>
  <si>
    <r>
      <t xml:space="preserve">Hinweis: Es ist wichtig, dass Sie sich im Folgenden </t>
    </r>
    <r>
      <rPr>
        <b/>
        <i/>
        <u val="double"/>
        <sz val="9"/>
        <color theme="1"/>
        <rFont val="Arial"/>
        <family val="2"/>
      </rPr>
      <t>auf eine Option festlegen</t>
    </r>
    <r>
      <rPr>
        <i/>
        <sz val="9"/>
        <color theme="1"/>
        <rFont val="Arial"/>
        <family val="2"/>
      </rPr>
      <t xml:space="preserve">. </t>
    </r>
  </si>
  <si>
    <t>gar nicht</t>
  </si>
  <si>
    <t>ein bisschen</t>
  </si>
  <si>
    <t>mittelmäßig</t>
  </si>
  <si>
    <t>ziemlich stark</t>
  </si>
  <si>
    <t>sehr stark</t>
  </si>
  <si>
    <t>das kann ich nicht einschätzen</t>
  </si>
  <si>
    <t>Neukontakte (Institutionen)</t>
  </si>
  <si>
    <t>Personal in € (Tatsächliche Kosten)</t>
  </si>
  <si>
    <t>Springe direkt zum Ergebnis</t>
  </si>
  <si>
    <t>Hinweis: Wenn Sie unsicher sind, dann versuchen Sie möglichst genau zu schätzen.</t>
  </si>
  <si>
    <t>Wie sehr werden bzw. haben Sie all Ihre soeben genannten</t>
  </si>
  <si>
    <t xml:space="preserve"> Outcomes - insgesamt - tatsächlich erreichen/erreicht?</t>
  </si>
  <si>
    <t>Welche/n Outcome/s wollen bzw. wollten Sie mit Ihrer TMA in Bezug auf</t>
  </si>
  <si>
    <t xml:space="preserve">Welchen Impact wollen bzw. wollten Sie mit Ihrer TMA in Bezug auf Ihre Zielgruppe erreichen? </t>
  </si>
  <si>
    <t>Wie sehr werden bzw. haben Sie diesen Impact - insgesamt - tatsächlich</t>
  </si>
  <si>
    <t>erreicht/werden ihn erreichen?</t>
  </si>
  <si>
    <t>Präsentationsmaterialien</t>
  </si>
  <si>
    <t>Technische Gerätschaften</t>
  </si>
  <si>
    <t>Maschinen</t>
  </si>
  <si>
    <t>Büromaterial</t>
  </si>
  <si>
    <t>Ausstellungsräume</t>
  </si>
  <si>
    <t>Gesamtkosten in €</t>
  </si>
  <si>
    <t>0 bis 1</t>
  </si>
  <si>
    <t>Ihre TMA</t>
  </si>
  <si>
    <t>Teilnutzwerte und Gesamtnutzwert (Effektivität)</t>
  </si>
  <si>
    <t>Kostenwirksamkeit (Effizienz)</t>
  </si>
  <si>
    <t>Gesamtnutzwert*</t>
  </si>
  <si>
    <t>in keinem der hier genannten Bereiche</t>
  </si>
  <si>
    <t>Bei Auswahl "in keinem der hier genannten Bereiche" wird davon abgeraten, das Tool anzuwenden.</t>
  </si>
  <si>
    <r>
      <t xml:space="preserve">Bei Auswahl "keine der genannten Kategorien trifft zu" wird </t>
    </r>
    <r>
      <rPr>
        <i/>
        <sz val="9"/>
        <color theme="1"/>
        <rFont val="Arial"/>
        <family val="2"/>
      </rPr>
      <t>davon abgeraten, das Tool anzuwenden.</t>
    </r>
  </si>
  <si>
    <t>Hinweis: Erst bei Erreichen von 100 % färbt sich das Feld grün.</t>
  </si>
  <si>
    <t xml:space="preserve">Ihre Zielgruppe erreichen? </t>
  </si>
  <si>
    <t>Werden bzw. haben Sie mit Ihrer Aktivität einen Impact in der</t>
  </si>
  <si>
    <t>regionalen, überregionalen, nationalen oder internationalen Gesellschaft generieren/generiert?</t>
  </si>
  <si>
    <t>Danke für die Anwendung des M³E-Tools. Wir freuen uns, dass Sie sich die Zeit genommen haben, um Ihren Erfolg zu Erfassen und zu lernen. Nachfolgend erhalten Sie die Ergebnisse Ihrer Eingaben. Sollten Sie Fragen haben, wenden Sie sich immer gerne an uns (tbt@hs-harz.de).</t>
  </si>
  <si>
    <t>Bezeichnung der Kosten</t>
  </si>
  <si>
    <t>Mensa</t>
  </si>
  <si>
    <t>Professur</t>
  </si>
  <si>
    <t>Technischer Dienst</t>
  </si>
  <si>
    <t>Hinweis: TMA = Third-Mission-Aktivität</t>
  </si>
  <si>
    <t>Kooperation</t>
  </si>
  <si>
    <t>Hochschullehre</t>
  </si>
  <si>
    <t>strategische Ziele bzw. Leitbild der Hochschule</t>
  </si>
  <si>
    <t>Zunächst interessiert uns, wie wichtig Ihnen die folgenden Ziele in Bezug auf Ihre aktuell zu bewertende Aktivität sind.</t>
  </si>
  <si>
    <t>Hinweis: Bei Lehraktivitäten fügen Sie bitte den zugehörigen Modulnamen und Studiengang hinzu,
bspw. "Beratungsprojekt für Health4Life Berlin, Modul Projektmanagement, Studiengang BWL"</t>
  </si>
  <si>
    <r>
      <t xml:space="preserve">Wie viele und welche Räumlichkeiten </t>
    </r>
    <r>
      <rPr>
        <b/>
        <sz val="10"/>
        <color theme="1"/>
        <rFont val="Arial"/>
        <family val="2"/>
      </rPr>
      <t>der Hochschule</t>
    </r>
    <r>
      <rPr>
        <sz val="10"/>
        <color theme="1"/>
        <rFont val="Arial"/>
        <family val="2"/>
      </rPr>
      <t xml:space="preserve"> haben Sie genutzt?</t>
    </r>
  </si>
  <si>
    <t>q1</t>
  </si>
  <si>
    <t>ID ("jjmm_name_typ")</t>
  </si>
  <si>
    <t>q2</t>
  </si>
  <si>
    <t>q3</t>
  </si>
  <si>
    <t>q4</t>
  </si>
  <si>
    <t>q5v1</t>
  </si>
  <si>
    <t>q5v2</t>
  </si>
  <si>
    <t>q5v3</t>
  </si>
  <si>
    <t>q5v4</t>
  </si>
  <si>
    <t>q5v5</t>
  </si>
  <si>
    <t>q5v6</t>
  </si>
  <si>
    <t>q6v1</t>
  </si>
  <si>
    <t>q6v2</t>
  </si>
  <si>
    <t>q6v3</t>
  </si>
  <si>
    <t>q6v4</t>
  </si>
  <si>
    <t>q6v5</t>
  </si>
  <si>
    <r>
      <t xml:space="preserve">Welches Equipment </t>
    </r>
    <r>
      <rPr>
        <b/>
        <sz val="10"/>
        <color theme="1"/>
        <rFont val="Arial"/>
        <family val="2"/>
      </rPr>
      <t>der Hochschule</t>
    </r>
    <r>
      <rPr>
        <sz val="10"/>
        <color theme="1"/>
        <rFont val="Arial"/>
        <family val="2"/>
      </rPr>
      <t xml:space="preserve"> nutzen Sie bzw. haben Sie genutzt? Wie hoch sind die Kosten?</t>
    </r>
  </si>
  <si>
    <r>
      <t xml:space="preserve">Wie viel und welches Personal </t>
    </r>
    <r>
      <rPr>
        <b/>
        <sz val="10"/>
        <color theme="1"/>
        <rFont val="Arial"/>
        <family val="2"/>
      </rPr>
      <t>(inkl. Ihnen selbst, exkl. Studierenden</t>
    </r>
    <r>
      <rPr>
        <sz val="10"/>
        <color theme="1"/>
        <rFont val="Arial"/>
        <family val="2"/>
      </rPr>
      <t>) wird bzw. wurde eingesetzt?</t>
    </r>
  </si>
  <si>
    <t xml:space="preserve">Wie viele Studierende (curricular eingebundene / mitarbeitende / freiwillig engagierte) wirken mit bzw. haben mitgewirkt? </t>
  </si>
  <si>
    <t>q8v1</t>
  </si>
  <si>
    <t>q8v2</t>
  </si>
  <si>
    <t>q8v3</t>
  </si>
  <si>
    <t>q8v4</t>
  </si>
  <si>
    <t>q8v5</t>
  </si>
  <si>
    <t>q8v6</t>
  </si>
  <si>
    <t>q8v7</t>
  </si>
  <si>
    <t>q8v8</t>
  </si>
  <si>
    <t>q8v9</t>
  </si>
  <si>
    <t>q8v10</t>
  </si>
  <si>
    <t>q8v11</t>
  </si>
  <si>
    <t>q8v12</t>
  </si>
  <si>
    <t>q8v13</t>
  </si>
  <si>
    <t>q8v14</t>
  </si>
  <si>
    <t>q8v15</t>
  </si>
  <si>
    <t>Werden bzw. haben Sie mit Ihrer TMA einen Outcome erzielen/erzielt, also einen langfristigen Mehrwert für Ihre Zielgruppe generieren/generiert?</t>
  </si>
  <si>
    <t>Software/Lizenzen</t>
  </si>
  <si>
    <t>Kosten pro Stunde</t>
  </si>
  <si>
    <t>Kosten pro Raum</t>
  </si>
  <si>
    <t>q8.2v1</t>
  </si>
  <si>
    <t>q8.2v2</t>
  </si>
  <si>
    <t>q8.2v3</t>
  </si>
  <si>
    <t>q8.2v4</t>
  </si>
  <si>
    <t>q8.2v5</t>
  </si>
  <si>
    <t>q8.2v6</t>
  </si>
  <si>
    <t>q8.2v7</t>
  </si>
  <si>
    <t>q8.2v8</t>
  </si>
  <si>
    <t>q8.2v9</t>
  </si>
  <si>
    <t>q8.2v10</t>
  </si>
  <si>
    <t>q8.2v11</t>
  </si>
  <si>
    <t>q8.2v12</t>
  </si>
  <si>
    <t>q8.2v13</t>
  </si>
  <si>
    <t>q8.2v14</t>
  </si>
  <si>
    <t>q8.2v15</t>
  </si>
  <si>
    <t>q8.2v16</t>
  </si>
  <si>
    <t>q8.2v17</t>
  </si>
  <si>
    <t>q8.2v18</t>
  </si>
  <si>
    <t>q8.2v19</t>
  </si>
  <si>
    <t>q8.2v20</t>
  </si>
  <si>
    <t>q8.2v21</t>
  </si>
  <si>
    <t>q8.2v22</t>
  </si>
  <si>
    <t>q11</t>
  </si>
  <si>
    <t>q7a1.1</t>
  </si>
  <si>
    <t>q7a1.2</t>
  </si>
  <si>
    <t>q7a1.3</t>
  </si>
  <si>
    <t>q7a2.1</t>
  </si>
  <si>
    <t>q7a2.2</t>
  </si>
  <si>
    <t>q7a2.3</t>
  </si>
  <si>
    <t>q7a3.1</t>
  </si>
  <si>
    <t>q7a3.2</t>
  </si>
  <si>
    <t>q7a3.3</t>
  </si>
  <si>
    <t>q7a4.1</t>
  </si>
  <si>
    <t>q7a4.2</t>
  </si>
  <si>
    <t>q7a4.3</t>
  </si>
  <si>
    <t>q7a5.1</t>
  </si>
  <si>
    <t>q7a5.2</t>
  </si>
  <si>
    <t>q7a5.3</t>
  </si>
  <si>
    <t>q7b1.1</t>
  </si>
  <si>
    <t>q7b1.2</t>
  </si>
  <si>
    <t>q7b1.3</t>
  </si>
  <si>
    <t>q7b2.1</t>
  </si>
  <si>
    <t>q7b2.2</t>
  </si>
  <si>
    <t>q7b2.3</t>
  </si>
  <si>
    <t>q7b3.1</t>
  </si>
  <si>
    <t>q7b3.2</t>
  </si>
  <si>
    <t>q7b3.3</t>
  </si>
  <si>
    <t>q7b4.1</t>
  </si>
  <si>
    <t>q7b4.2</t>
  </si>
  <si>
    <t>q7b4.3</t>
  </si>
  <si>
    <t>q7b5.1</t>
  </si>
  <si>
    <t>q7b5.2</t>
  </si>
  <si>
    <t>q7b5.3</t>
  </si>
  <si>
    <t>q7c1.1</t>
  </si>
  <si>
    <t>q7c1.2</t>
  </si>
  <si>
    <t>q7c2.1</t>
  </si>
  <si>
    <t>q7c2.2</t>
  </si>
  <si>
    <t>q7c3.1</t>
  </si>
  <si>
    <t>q7c3.2</t>
  </si>
  <si>
    <t>q7c4.1</t>
  </si>
  <si>
    <t>q7c4.2</t>
  </si>
  <si>
    <t>q7c5.1</t>
  </si>
  <si>
    <t>q7c5.2</t>
  </si>
  <si>
    <t>q7d1.1</t>
  </si>
  <si>
    <t>q7d1.2</t>
  </si>
  <si>
    <t>q7d1.3</t>
  </si>
  <si>
    <t>q7d2.1</t>
  </si>
  <si>
    <t>q7d2.2</t>
  </si>
  <si>
    <t>q7d2.3</t>
  </si>
  <si>
    <t>q7d3.1</t>
  </si>
  <si>
    <t>q7d3.2</t>
  </si>
  <si>
    <t>q7d3.3</t>
  </si>
  <si>
    <t>q7d4.1</t>
  </si>
  <si>
    <t>q7d4.2</t>
  </si>
  <si>
    <t>q7d4.3</t>
  </si>
  <si>
    <t>q7d5.1</t>
  </si>
  <si>
    <t>q7d5.2</t>
  </si>
  <si>
    <t>q7d5.3</t>
  </si>
  <si>
    <t>q7e1.1</t>
  </si>
  <si>
    <t>q7e1.2</t>
  </si>
  <si>
    <t>q7e1.3</t>
  </si>
  <si>
    <t>q7e2.1</t>
  </si>
  <si>
    <t>q7e2.2</t>
  </si>
  <si>
    <t>q7e2.3</t>
  </si>
  <si>
    <t>q7e3.1</t>
  </si>
  <si>
    <t>q7e3.2</t>
  </si>
  <si>
    <t>q7e3.3</t>
  </si>
  <si>
    <t>q7e4.1</t>
  </si>
  <si>
    <t>q7e4.2</t>
  </si>
  <si>
    <t>q7e4.3</t>
  </si>
  <si>
    <t>q7e5.1</t>
  </si>
  <si>
    <t>q7e5.2</t>
  </si>
  <si>
    <t>q7e5.3</t>
  </si>
  <si>
    <t>q9a</t>
  </si>
  <si>
    <t>q9b</t>
  </si>
  <si>
    <t>q9c</t>
  </si>
  <si>
    <t>q9d</t>
  </si>
  <si>
    <t>q9e</t>
  </si>
  <si>
    <t>q9f</t>
  </si>
  <si>
    <t>q9g</t>
  </si>
  <si>
    <t>q9h</t>
  </si>
  <si>
    <t>q9i</t>
  </si>
  <si>
    <t>q9j</t>
  </si>
  <si>
    <t>q9k</t>
  </si>
  <si>
    <t>q9l</t>
  </si>
  <si>
    <t>q9m</t>
  </si>
  <si>
    <t>q9n1</t>
  </si>
  <si>
    <t>q9n2</t>
  </si>
  <si>
    <t>q9n3</t>
  </si>
  <si>
    <t>q9n4</t>
  </si>
  <si>
    <t>q9o1</t>
  </si>
  <si>
    <t>q9o2</t>
  </si>
  <si>
    <t>q9o3</t>
  </si>
  <si>
    <t>q9o4</t>
  </si>
  <si>
    <t>q9o5</t>
  </si>
  <si>
    <t>q9o6</t>
  </si>
  <si>
    <t>q9o7</t>
  </si>
  <si>
    <t>q9o8</t>
  </si>
  <si>
    <t>q9p1</t>
  </si>
  <si>
    <t>q9p2</t>
  </si>
  <si>
    <t>q9p3</t>
  </si>
  <si>
    <t>q10a</t>
  </si>
  <si>
    <t>q10b</t>
  </si>
  <si>
    <t>Welcher der folgenden Kategorien ist Ihre Aktivität schwerpunktmäßig zuzuordnen? Wählen Sie aus der Drop-Down-Liste.</t>
  </si>
  <si>
    <t>***Ende des Sheets. Bitte gehen Sie zum Sheet "Ergebnis", um Ihre Ergebnisse einzusehen.***</t>
  </si>
  <si>
    <t xml:space="preserve">Danke für die Nutzung unseres Tools! Sie möchten Ihr Ergebnis gern detaillierter im Vergleich mit bereits bewerteten TMA einsehen? </t>
  </si>
  <si>
    <t>Ressource nicht genutzt</t>
  </si>
  <si>
    <t>Art des Equipments</t>
  </si>
  <si>
    <t>** Farblegende:</t>
  </si>
  <si>
    <t>Dann senden Sie diese Datei an tbt@hs-harz.de. Wir liefern Ihnen gerne konkrete Vergleichswerte.</t>
  </si>
  <si>
    <t>0 bis 5</t>
  </si>
  <si>
    <t>6 bis 10</t>
  </si>
  <si>
    <t>11 bis 15</t>
  </si>
  <si>
    <t>16 bis 20</t>
  </si>
  <si>
    <t>0 bis 50</t>
  </si>
  <si>
    <t>51 bis 100</t>
  </si>
  <si>
    <t>101 bis 150</t>
  </si>
  <si>
    <t>151 bis 200</t>
  </si>
  <si>
    <t>2 bis 3</t>
  </si>
  <si>
    <t>4 bis 5</t>
  </si>
  <si>
    <t>6 bis 7</t>
  </si>
  <si>
    <t>21 und mehr</t>
  </si>
  <si>
    <t>201 und mehr</t>
  </si>
  <si>
    <t>In welchem der genannten Bereiche findet bzw. fand Ihre Aktivität schwerpunktmäßig statt? Wählen Sie aus der Drop-Down-Liste.</t>
  </si>
  <si>
    <t>Masterstudierende, curricular</t>
  </si>
  <si>
    <t>Bachelorstudierende, curricular</t>
  </si>
  <si>
    <t>Wie hoch ist bzw. war deren Zeitaufwand für die Mitgestaltung der Aktivität?</t>
  </si>
  <si>
    <t>Option "Berücksichtige nur Werte &gt;0" --&gt; alle Indikatoren rausschmeißen</t>
  </si>
  <si>
    <t>*Faktor abhängig von Anzahl der Indikatoren, die größer Wert als 1 haben</t>
  </si>
  <si>
    <t>Gewichtungen</t>
  </si>
  <si>
    <t>Schritt 1: Bezeichnung der Aktivität</t>
  </si>
  <si>
    <t xml:space="preserve">Schritt 4: Gewichtung der Ziele </t>
  </si>
  <si>
    <t>Schritt 5: Inputs / Ressourcen</t>
  </si>
  <si>
    <t>Schritt 6: Umfang der Inputs/ Ressourcen der Hochschule</t>
  </si>
  <si>
    <t>Schritt 7: Auswahl der Outputs</t>
  </si>
  <si>
    <t>Schritt 10: Bewertung des Impacts</t>
  </si>
  <si>
    <t>Sonstiges</t>
  </si>
  <si>
    <t>Kosten pro Stück</t>
  </si>
  <si>
    <t>Anzahl Stücke</t>
  </si>
  <si>
    <t>Kosten je Stück</t>
  </si>
  <si>
    <t>Gesamtkosten Equipment</t>
  </si>
  <si>
    <t>Anderes</t>
  </si>
  <si>
    <t>Gerne können Sie die Output-Indikatoren an dieser Stelle um weitere, eigene qualitative Indikatoren ergänzen. Diese werden jedoch nicht in der Analyse berücksichtigt.</t>
  </si>
  <si>
    <t>lokal</t>
  </si>
  <si>
    <t>regional</t>
  </si>
  <si>
    <t>landesweit</t>
  </si>
  <si>
    <t>international</t>
  </si>
  <si>
    <t>Einnahmen</t>
  </si>
  <si>
    <t>Positive Folgen</t>
  </si>
  <si>
    <t xml:space="preserve">Hinweis: Bitte geben Sie eine subjektive Einschätzung ab und wählen Sie aus. </t>
  </si>
  <si>
    <t>WICHTIG: nicht bewertete Indikatoren mit 0 einpflegen  - erledigt</t>
  </si>
  <si>
    <t xml:space="preserve">Bereicherung der Hochschullehre </t>
  </si>
  <si>
    <t xml:space="preserve">Übernahme sozialer Verantwortung </t>
  </si>
  <si>
    <t xml:space="preserve">Reputationssteigerung der Hochschule </t>
  </si>
  <si>
    <t xml:space="preserve">Impulssetzung für die regionale Entwicklung </t>
  </si>
  <si>
    <t>Zielerfüllungsgrad (1-5)</t>
  </si>
  <si>
    <t>Nutzwert Teilziel</t>
  </si>
  <si>
    <t>Nutzwert Oberziel</t>
  </si>
  <si>
    <t>Gesamtnutzwert</t>
  </si>
  <si>
    <t>Ober- und Teilziele</t>
  </si>
  <si>
    <r>
      <t xml:space="preserve">Gewichte </t>
    </r>
    <r>
      <rPr>
        <b/>
        <sz val="12"/>
        <color rgb="FF009999"/>
        <rFont val="Arial"/>
        <family val="2"/>
      </rPr>
      <t>Oberziele</t>
    </r>
    <r>
      <rPr>
        <sz val="12"/>
        <color rgb="FF009999"/>
        <rFont val="Arial"/>
        <family val="2"/>
      </rPr>
      <t>/Teilziele</t>
    </r>
  </si>
  <si>
    <t>Ziele, Zielerfüllungsgrade, Gewichte und Nutzwerte der TMA</t>
  </si>
  <si>
    <t>Zielertrag</t>
  </si>
  <si>
    <t>Intensität der Kontaktpflege mit Externen im Rahmen der TMA</t>
  </si>
  <si>
    <t>Abhalten von wiss. (Poster-)Präsentationen im Rahmen der TMA</t>
  </si>
  <si>
    <t>irrelevant</t>
  </si>
  <si>
    <t>8 und mehr</t>
  </si>
  <si>
    <t>Intensität der Anwendung von für Sie neuen Forschungsmethoden</t>
  </si>
  <si>
    <t>Intensität der Anwendung von für Sie neuen Forschungsmethoden im Rahmen der TMA</t>
  </si>
  <si>
    <t>erreichter Aktionsradius</t>
  </si>
  <si>
    <t>Bewertung</t>
  </si>
  <si>
    <t>Outputs</t>
  </si>
  <si>
    <t>4001 € und mehr</t>
  </si>
  <si>
    <t>0 € bis 1000 €</t>
  </si>
  <si>
    <t>1001 € bis 2000 €</t>
  </si>
  <si>
    <t>2001 € bis 3000 €</t>
  </si>
  <si>
    <t>3001 € bis 4000 €</t>
  </si>
  <si>
    <t>Zählbare Teilnahme außerakademischer Externer im Rahmen der TMA</t>
  </si>
  <si>
    <t>Erreichter Aktionsradius der TMA</t>
  </si>
  <si>
    <t>Schritt 8: Ideen für weitere Outputs (fließen nicht in die Auswertung ein)</t>
  </si>
  <si>
    <t>Schritt 9: Bewertung des Outcomes</t>
  </si>
  <si>
    <t>**********************************************************************************</t>
  </si>
  <si>
    <r>
      <rPr>
        <b/>
        <sz val="10"/>
        <color theme="1"/>
        <rFont val="Arial"/>
        <family val="2"/>
      </rPr>
      <t xml:space="preserve">Die Bewertung ist nun grundsätzlich abgeschlossen. Die Schritte 9 und 10 (Outcome und Impact) haben daher KEINEN Einfluss auf die rechnerische Auswertung. </t>
    </r>
    <r>
      <rPr>
        <sz val="10"/>
        <color theme="1"/>
        <rFont val="Arial"/>
        <family val="2"/>
      </rPr>
      <t>Wir wollen Ihnen dennoch die Möglichkeit bieten, auch Ihren Outcome und Impact mindestens qualitativ zu erfassen. Die folgenden Fragen können Ihnen dabei helfen.</t>
    </r>
  </si>
  <si>
    <t>* Interpretation: Je höher der Nutzwert ist, desto höher ist die Effektivität. Ein Nutzwert von 100 stellt dabei die untere und ein Nutzwert von 500 die obere Grenze dar.</t>
  </si>
  <si>
    <t>Kostenwirksamkeit**</t>
  </si>
  <si>
    <t>* Farblegende: siehe unten</t>
  </si>
  <si>
    <t>** Interpretation: Je höher die Kostenwirksamkeit ist, desto höher ist die Effizienz.</t>
  </si>
  <si>
    <t>Hochschulforschung</t>
  </si>
  <si>
    <t>Hinweis: Es werden im Folgenden nur die Ressourcen ermittelt, die von der Hochschule genutzt werden bzw. wurden.</t>
  </si>
  <si>
    <t>Kosten pro Stunde pro Person</t>
  </si>
  <si>
    <t>Zählbare sonstige positive Folgen</t>
  </si>
  <si>
    <t>Hinweis: Sie brauchen lediglich die Teilziele zu bewerten, deren Oberziel nebenstehend grün markiert ist. Teilziele, deren Oberziel nebenstehend rot markiert ist, bewerten Sie bitte nicht.</t>
  </si>
  <si>
    <t>Hinweis: Sofern Sie ein Teilziel für nicht relevant in Bezug auf Ihre TMA ansehen, wählen Sie "irrelevant" oder lassen das Bewertungsfeld frei. Irrelevante bzw. fehlende Werte liegen stets außerhalb der Bewertung.</t>
  </si>
  <si>
    <t>Veröffentlichung von wiss. Publikationen im Rahmen der TMA</t>
  </si>
  <si>
    <t>Veröffentlichung von wissenschaftlichen Publikationen im Rahmen der TMA</t>
  </si>
  <si>
    <t>bundesweit</t>
  </si>
  <si>
    <t>Projektmitarbeitende (E 9 bis E 12)</t>
  </si>
  <si>
    <t>wiss. Hilfskraft - mit BA</t>
  </si>
  <si>
    <t>stud. Hilfskraft - ohne BA</t>
  </si>
  <si>
    <t>Wiss. Mitarbeitende (E 13 bis E 15)</t>
  </si>
  <si>
    <t>Studierende in € (Tatsächliche Kosten)</t>
  </si>
  <si>
    <t xml:space="preserve">Hinweis: Zur Definition der Ressourcen und Ressourcenarten sehen Sie bitte in das Manual. </t>
  </si>
  <si>
    <t>In welcher Höhe stehen bzw. standen Ihnen insgesamt finanzielle Mittel bereit (exkl. Fördervolumen)?</t>
  </si>
  <si>
    <t>Schritt 2: Zuordnung der Aktivität zu den drei Hochschulzielen (s. Manual: Definition von Third Mission)</t>
  </si>
  <si>
    <t>Schritt 3: Zuordnung der Aktivität zu den Kategorien Leistung oder Kooperation</t>
  </si>
  <si>
    <r>
      <rPr>
        <b/>
        <sz val="10"/>
        <color theme="0"/>
        <rFont val="Arial"/>
        <family val="2"/>
      </rPr>
      <t xml:space="preserve">Leistung </t>
    </r>
    <r>
      <rPr>
        <sz val="10"/>
        <color theme="0"/>
        <rFont val="Arial"/>
        <family val="2"/>
      </rPr>
      <t>in Form eines Projekts</t>
    </r>
  </si>
  <si>
    <r>
      <rPr>
        <b/>
        <sz val="10"/>
        <color theme="0"/>
        <rFont val="Arial"/>
        <family val="2"/>
      </rPr>
      <t>Leistung</t>
    </r>
    <r>
      <rPr>
        <sz val="10"/>
        <color theme="0"/>
        <rFont val="Arial"/>
        <family val="2"/>
      </rPr>
      <t xml:space="preserve"> in Form einer Publikation</t>
    </r>
  </si>
  <si>
    <r>
      <rPr>
        <b/>
        <sz val="10"/>
        <color theme="0"/>
        <rFont val="Arial"/>
        <family val="2"/>
      </rPr>
      <t>Leistung</t>
    </r>
    <r>
      <rPr>
        <sz val="10"/>
        <color theme="0"/>
        <rFont val="Arial"/>
        <family val="2"/>
      </rPr>
      <t xml:space="preserve"> in Form eines Vortrags</t>
    </r>
  </si>
  <si>
    <r>
      <rPr>
        <b/>
        <sz val="10"/>
        <color theme="0"/>
        <rFont val="Arial"/>
        <family val="2"/>
      </rPr>
      <t>Leistung</t>
    </r>
    <r>
      <rPr>
        <sz val="10"/>
        <color theme="0"/>
        <rFont val="Arial"/>
        <family val="2"/>
      </rPr>
      <t xml:space="preserve"> in Form einer Weiterbildung</t>
    </r>
  </si>
  <si>
    <r>
      <t xml:space="preserve">Hinweis: </t>
    </r>
    <r>
      <rPr>
        <i/>
        <sz val="9"/>
        <rFont val="Arial"/>
        <family val="2"/>
      </rPr>
      <t>Einzelne Ziele dürfen selbstverständlich auch mit 0 bewertet werden. S</t>
    </r>
    <r>
      <rPr>
        <i/>
        <sz val="9"/>
        <color theme="1"/>
        <rFont val="Arial"/>
        <family val="2"/>
      </rPr>
      <t>ie können</t>
    </r>
    <r>
      <rPr>
        <b/>
        <i/>
        <sz val="9"/>
        <color theme="1"/>
        <rFont val="Arial"/>
        <family val="2"/>
      </rPr>
      <t xml:space="preserve"> insgesamt 100 Prozentpunkte</t>
    </r>
    <r>
      <rPr>
        <i/>
        <sz val="9"/>
        <color theme="1"/>
        <rFont val="Arial"/>
        <family val="2"/>
      </rPr>
      <t xml:space="preserve"> verteilen. 
Nutzen Sie entweder die Schieberegler oder geben Sie die Werte in die Felder ein.</t>
    </r>
  </si>
  <si>
    <t>Bitte geben Sie an, ob bei dem Einsatz der jeweiligen folgenden Ressource überwiegend Eigenmittel der Hochschule oder Drittmittel genutzt werden bzw. wurden.</t>
  </si>
  <si>
    <t>Drittmittel</t>
  </si>
  <si>
    <r>
      <t>Nun möchten wir uns mit den von Ihnen genutzten Ressourcen für die zu bewertende Aktivität</t>
    </r>
    <r>
      <rPr>
        <sz val="10"/>
        <color theme="1"/>
        <rFont val="Arial"/>
        <family val="2"/>
      </rPr>
      <t xml:space="preserve">, also Ihren </t>
    </r>
    <r>
      <rPr>
        <b/>
        <sz val="10"/>
        <color theme="1"/>
        <rFont val="Arial"/>
        <family val="2"/>
      </rPr>
      <t>Inputs</t>
    </r>
    <r>
      <rPr>
        <sz val="10"/>
        <color theme="1"/>
        <rFont val="Arial"/>
        <family val="2"/>
      </rPr>
      <t>, befassen. Sofern Sie keine genauen Angaben machen können, bitten wir Sie, jeweils Schätzungen vorzunehmen.</t>
    </r>
  </si>
  <si>
    <r>
      <t>Hinweis: Alle Angaben beziehen sich auf den für Ihre Aktivität relevanten Zeitraum</t>
    </r>
    <r>
      <rPr>
        <b/>
        <i/>
        <sz val="9"/>
        <rFont val="Arial"/>
        <family val="2"/>
      </rPr>
      <t xml:space="preserve">. </t>
    </r>
  </si>
  <si>
    <r>
      <t>Nun möchten wir uns mit den für Sie relevanten Teilzielen und deren Erfüllung</t>
    </r>
    <r>
      <rPr>
        <sz val="10"/>
        <color theme="1"/>
        <rFont val="Arial"/>
        <family val="2"/>
      </rPr>
      <t xml:space="preserve">, also Ihren </t>
    </r>
    <r>
      <rPr>
        <b/>
        <sz val="10"/>
        <color theme="1"/>
        <rFont val="Arial"/>
        <family val="2"/>
      </rPr>
      <t>Outputs</t>
    </r>
    <r>
      <rPr>
        <sz val="10"/>
        <color theme="1"/>
        <rFont val="Arial"/>
        <family val="2"/>
      </rPr>
      <t>, befassen. Sofern Sie keine genauen Angaben machen können, bitten wir Sie, jeweils Schätzungen vorzunehmen.</t>
    </r>
  </si>
  <si>
    <r>
      <t>Bitte bewerten Sie mithilfe der Drop-Down-Menüs in den einzelnen Zellen, inwiefern die folgenden Teilziele in Bezug auf das jeweilige Oberziel mit der Third Mission-Aktivität (TMA)</t>
    </r>
    <r>
      <rPr>
        <b/>
        <sz val="10"/>
        <color rgb="FFFF0000"/>
        <rFont val="Arial"/>
        <family val="2"/>
      </rPr>
      <t xml:space="preserve"> </t>
    </r>
    <r>
      <rPr>
        <b/>
        <sz val="10"/>
        <color theme="1"/>
        <rFont val="Arial"/>
        <family val="2"/>
      </rPr>
      <t xml:space="preserve">erreicht werden sollen bzw. sollten. Alle Angaben beziehen sich auf den für Ihre Aktivität relevanten Zeitraum. </t>
    </r>
  </si>
  <si>
    <t>Gesamtkosten</t>
  </si>
  <si>
    <t>Gesamtstunden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</si>
</sst>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61" x14ac:knownFonts="1">
    <font>
      <sz val="11"/>
      <color theme="1"/>
      <name val="Calibri"/>
      <family val="2"/>
      <scheme val="minor"/>
    </font>
    <font>
      <sz val="11"/>
      <color theme="1"/>
      <name val="Calibri"/>
      <family val="2"/>
      <scheme val="minor"/>
    </font>
    <font>
      <b/>
      <sz val="10"/>
      <color theme="1"/>
      <name val="Arial"/>
      <family val="2"/>
    </font>
    <font>
      <b/>
      <i/>
      <sz val="10"/>
      <color theme="1"/>
      <name val="Arial"/>
      <family val="2"/>
    </font>
    <font>
      <i/>
      <sz val="9"/>
      <color theme="1"/>
      <name val="Arial"/>
      <family val="2"/>
    </font>
    <font>
      <u/>
      <sz val="11"/>
      <color theme="10"/>
      <name val="Calibri"/>
      <family val="2"/>
      <scheme val="minor"/>
    </font>
    <font>
      <sz val="10"/>
      <color theme="1"/>
      <name val="Arial"/>
      <family val="2"/>
    </font>
    <font>
      <b/>
      <i/>
      <sz val="9"/>
      <color theme="1"/>
      <name val="Arial"/>
      <family val="2"/>
    </font>
    <font>
      <b/>
      <i/>
      <u val="double"/>
      <sz val="9"/>
      <color theme="1"/>
      <name val="Arial"/>
      <family val="2"/>
    </font>
    <font>
      <i/>
      <sz val="9"/>
      <name val="Arial"/>
      <family val="2"/>
    </font>
    <font>
      <u/>
      <sz val="10"/>
      <color rgb="FF009999"/>
      <name val="Arial"/>
      <family val="2"/>
    </font>
    <font>
      <b/>
      <sz val="10"/>
      <color rgb="FF009999"/>
      <name val="Arial"/>
      <family val="2"/>
    </font>
    <font>
      <i/>
      <sz val="10"/>
      <color theme="1"/>
      <name val="Arial"/>
      <family val="2"/>
    </font>
    <font>
      <b/>
      <sz val="10"/>
      <name val="Arial"/>
      <family val="2"/>
    </font>
    <font>
      <sz val="10"/>
      <name val="Arial"/>
      <family val="2"/>
    </font>
    <font>
      <sz val="10"/>
      <color theme="1"/>
      <name val="Calibri"/>
      <family val="2"/>
      <scheme val="minor"/>
    </font>
    <font>
      <sz val="9"/>
      <color theme="1"/>
      <name val="Calibri"/>
      <family val="2"/>
      <scheme val="minor"/>
    </font>
    <font>
      <i/>
      <sz val="9"/>
      <color rgb="FF000000"/>
      <name val="Arial"/>
      <family val="2"/>
    </font>
    <font>
      <i/>
      <sz val="10"/>
      <color theme="1"/>
      <name val="Calibri"/>
      <family val="2"/>
      <scheme val="minor"/>
    </font>
    <font>
      <b/>
      <i/>
      <sz val="10"/>
      <name val="Arial"/>
      <family val="2"/>
    </font>
    <font>
      <b/>
      <u/>
      <sz val="10"/>
      <color theme="1"/>
      <name val="Arial"/>
      <family val="2"/>
    </font>
    <font>
      <u/>
      <sz val="11"/>
      <color theme="10"/>
      <name val="Arial"/>
      <family val="2"/>
    </font>
    <font>
      <sz val="10"/>
      <color rgb="FF009999"/>
      <name val="Arial"/>
      <family val="2"/>
    </font>
    <font>
      <b/>
      <sz val="10"/>
      <color theme="0"/>
      <name val="Arial"/>
      <family val="2"/>
    </font>
    <font>
      <b/>
      <sz val="8"/>
      <color theme="1"/>
      <name val="Arial"/>
      <family val="2"/>
    </font>
    <font>
      <sz val="9"/>
      <color indexed="81"/>
      <name val="Segoe UI"/>
      <family val="2"/>
    </font>
    <font>
      <sz val="10"/>
      <color rgb="FFC00000"/>
      <name val="Arial"/>
      <family val="2"/>
    </font>
    <font>
      <b/>
      <sz val="9"/>
      <color indexed="81"/>
      <name val="Segoe UI"/>
      <family val="2"/>
    </font>
    <font>
      <b/>
      <u/>
      <sz val="10"/>
      <color rgb="FF009999"/>
      <name val="Arial"/>
      <family val="2"/>
    </font>
    <font>
      <b/>
      <sz val="9"/>
      <color theme="1"/>
      <name val="Arial"/>
      <family val="2"/>
    </font>
    <font>
      <sz val="8"/>
      <name val="Calibri"/>
      <family val="2"/>
      <scheme val="minor"/>
    </font>
    <font>
      <sz val="10"/>
      <color rgb="FFFF0000"/>
      <name val="Arial"/>
      <family val="2"/>
    </font>
    <font>
      <i/>
      <sz val="10"/>
      <color theme="2" tint="-0.249977111117893"/>
      <name val="Arial"/>
      <family val="2"/>
    </font>
    <font>
      <b/>
      <sz val="9"/>
      <name val="Arial"/>
      <family val="2"/>
    </font>
    <font>
      <sz val="9"/>
      <name val="Arial"/>
      <family val="2"/>
    </font>
    <font>
      <sz val="9"/>
      <color theme="1"/>
      <name val="Arial"/>
      <family val="2"/>
    </font>
    <font>
      <sz val="11"/>
      <color rgb="FF009999"/>
      <name val="Calibri"/>
      <family val="2"/>
      <scheme val="minor"/>
    </font>
    <font>
      <b/>
      <u/>
      <sz val="11"/>
      <color rgb="FF009999"/>
      <name val="Arial"/>
      <family val="2"/>
    </font>
    <font>
      <sz val="10"/>
      <name val="Calibri"/>
      <family val="2"/>
      <scheme val="minor"/>
    </font>
    <font>
      <i/>
      <sz val="10"/>
      <name val="Arial"/>
      <family val="2"/>
    </font>
    <font>
      <b/>
      <sz val="10"/>
      <color rgb="FFFF0000"/>
      <name val="Arial"/>
      <family val="2"/>
    </font>
    <font>
      <i/>
      <sz val="10"/>
      <color rgb="FFFF0000"/>
      <name val="Arial"/>
      <family val="2"/>
    </font>
    <font>
      <i/>
      <sz val="9"/>
      <color theme="0"/>
      <name val="Arial"/>
      <family val="2"/>
    </font>
    <font>
      <i/>
      <sz val="9"/>
      <color rgb="FFFF0000"/>
      <name val="Arial"/>
      <family val="2"/>
    </font>
    <font>
      <sz val="10"/>
      <color rgb="FFFF0000"/>
      <name val="Calibri"/>
      <family val="2"/>
      <scheme val="minor"/>
    </font>
    <font>
      <b/>
      <sz val="14"/>
      <color rgb="FF009999"/>
      <name val="Arial"/>
      <family val="2"/>
    </font>
    <font>
      <sz val="12"/>
      <color rgb="FF009999"/>
      <name val="Arial"/>
      <family val="2"/>
    </font>
    <font>
      <b/>
      <sz val="12"/>
      <color rgb="FF009999"/>
      <name val="Arial"/>
      <family val="2"/>
    </font>
    <font>
      <b/>
      <sz val="16"/>
      <color theme="1"/>
      <name val="Arial"/>
      <family val="2"/>
    </font>
    <font>
      <sz val="14"/>
      <color theme="1"/>
      <name val="Arial"/>
      <family val="2"/>
    </font>
    <font>
      <b/>
      <i/>
      <sz val="9"/>
      <name val="Arial"/>
      <family val="2"/>
    </font>
    <font>
      <b/>
      <u val="double"/>
      <sz val="12"/>
      <name val="Arial"/>
      <family val="2"/>
    </font>
    <font>
      <b/>
      <u/>
      <sz val="11"/>
      <name val="Arial"/>
      <family val="2"/>
    </font>
    <font>
      <b/>
      <sz val="10"/>
      <name val="Calibri"/>
      <family val="2"/>
      <scheme val="minor"/>
    </font>
    <font>
      <sz val="10"/>
      <color theme="0"/>
      <name val="Arial"/>
      <family val="2"/>
    </font>
    <font>
      <sz val="11"/>
      <color theme="1"/>
      <name val="Arial"/>
      <family val="2"/>
    </font>
    <font>
      <sz val="11"/>
      <color rgb="FF009999"/>
      <name val="Arial"/>
      <family val="2"/>
    </font>
    <font>
      <i/>
      <sz val="10"/>
      <color theme="0"/>
      <name val="Arial"/>
      <family val="2"/>
    </font>
    <font>
      <i/>
      <sz val="10"/>
      <color rgb="FF009999"/>
      <name val="Arial"/>
      <family val="2"/>
    </font>
    <font>
      <sz val="11"/>
      <color theme="0"/>
      <name val="Calibri"/>
      <family val="2"/>
      <scheme val="minor"/>
    </font>
    <font>
      <i/>
      <sz val="10"/>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4">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9999"/>
      </left>
      <right style="medium">
        <color rgb="FF009999"/>
      </right>
      <top style="medium">
        <color rgb="FF009999"/>
      </top>
      <bottom/>
      <diagonal/>
    </border>
    <border>
      <left style="medium">
        <color rgb="FF009999"/>
      </left>
      <right style="medium">
        <color rgb="FF009999"/>
      </right>
      <top/>
      <bottom/>
      <diagonal/>
    </border>
    <border>
      <left style="medium">
        <color rgb="FF009999"/>
      </left>
      <right style="medium">
        <color rgb="FF009999"/>
      </right>
      <top/>
      <bottom style="medium">
        <color rgb="FF009999"/>
      </bottom>
      <diagonal/>
    </border>
    <border>
      <left style="medium">
        <color rgb="FF009999"/>
      </left>
      <right/>
      <top/>
      <bottom/>
      <diagonal/>
    </border>
    <border>
      <left/>
      <right/>
      <top/>
      <bottom style="medium">
        <color rgb="FF009999"/>
      </bottom>
      <diagonal/>
    </border>
    <border>
      <left style="medium">
        <color rgb="FF009999"/>
      </left>
      <right/>
      <top style="medium">
        <color rgb="FF009999"/>
      </top>
      <bottom/>
      <diagonal/>
    </border>
    <border>
      <left/>
      <right style="medium">
        <color rgb="FF009999"/>
      </right>
      <top style="medium">
        <color rgb="FF009999"/>
      </top>
      <bottom/>
      <diagonal/>
    </border>
    <border>
      <left/>
      <right style="medium">
        <color rgb="FF009999"/>
      </right>
      <top/>
      <bottom/>
      <diagonal/>
    </border>
    <border>
      <left style="medium">
        <color rgb="FF009999"/>
      </left>
      <right/>
      <top/>
      <bottom style="medium">
        <color rgb="FF009999"/>
      </bottom>
      <diagonal/>
    </border>
    <border>
      <left/>
      <right style="medium">
        <color rgb="FF009999"/>
      </right>
      <top/>
      <bottom style="medium">
        <color rgb="FF009999"/>
      </bottom>
      <diagonal/>
    </border>
    <border>
      <left/>
      <right/>
      <top style="medium">
        <color rgb="FF009999"/>
      </top>
      <bottom/>
      <diagonal/>
    </border>
    <border>
      <left style="medium">
        <color rgb="FF009999"/>
      </left>
      <right style="medium">
        <color rgb="FF009999"/>
      </right>
      <top style="medium">
        <color rgb="FF009999"/>
      </top>
      <bottom style="medium">
        <color rgb="FF0099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rgb="FF009999"/>
      </left>
      <right style="medium">
        <color rgb="FF009999"/>
      </right>
      <top style="thin">
        <color rgb="FF009999"/>
      </top>
      <bottom style="thin">
        <color rgb="FF009999"/>
      </bottom>
      <diagonal/>
    </border>
    <border>
      <left style="medium">
        <color rgb="FF009999"/>
      </left>
      <right style="medium">
        <color rgb="FF009999"/>
      </right>
      <top style="thin">
        <color rgb="FF009999"/>
      </top>
      <bottom style="medium">
        <color rgb="FF009999"/>
      </bottom>
      <diagonal/>
    </border>
    <border>
      <left style="medium">
        <color rgb="FF009999"/>
      </left>
      <right style="medium">
        <color rgb="FF009999"/>
      </right>
      <top style="thin">
        <color rgb="FF009999"/>
      </top>
      <bottom/>
      <diagonal/>
    </border>
    <border>
      <left style="medium">
        <color rgb="FF009999"/>
      </left>
      <right style="medium">
        <color rgb="FF009999"/>
      </right>
      <top/>
      <bottom style="thin">
        <color rgb="FF009999"/>
      </bottom>
      <diagonal/>
    </border>
    <border>
      <left style="medium">
        <color indexed="64"/>
      </left>
      <right style="thin">
        <color indexed="64"/>
      </right>
      <top style="thin">
        <color indexed="64"/>
      </top>
      <bottom style="thin">
        <color indexed="64"/>
      </bottom>
      <diagonal/>
    </border>
    <border>
      <left/>
      <right style="medium">
        <color rgb="FF009999"/>
      </right>
      <top style="thin">
        <color indexed="64"/>
      </top>
      <bottom style="thin">
        <color indexed="64"/>
      </bottom>
      <diagonal/>
    </border>
    <border>
      <left style="medium">
        <color indexed="64"/>
      </left>
      <right style="thin">
        <color rgb="FF009999"/>
      </right>
      <top style="thin">
        <color indexed="64"/>
      </top>
      <bottom style="thin">
        <color indexed="64"/>
      </bottom>
      <diagonal/>
    </border>
    <border>
      <left style="thin">
        <color rgb="FF009999"/>
      </left>
      <right style="thin">
        <color rgb="FF009999"/>
      </right>
      <top style="thin">
        <color indexed="64"/>
      </top>
      <bottom style="thin">
        <color indexed="64"/>
      </bottom>
      <diagonal/>
    </border>
    <border>
      <left style="thin">
        <color rgb="FF009999"/>
      </left>
      <right style="medium">
        <color rgb="FF009999"/>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430">
    <xf numFmtId="0" fontId="0" fillId="0" borderId="0" xfId="0"/>
    <xf numFmtId="0" fontId="6" fillId="0" borderId="0" xfId="0" applyFont="1" applyAlignment="1">
      <alignment horizontal="left"/>
    </xf>
    <xf numFmtId="0" fontId="6" fillId="2" borderId="0" xfId="0" applyFont="1" applyFill="1"/>
    <xf numFmtId="0" fontId="6" fillId="2" borderId="0" xfId="0" applyFont="1" applyFill="1" applyAlignment="1">
      <alignment vertical="center"/>
    </xf>
    <xf numFmtId="0" fontId="6" fillId="2" borderId="0" xfId="0" applyFont="1" applyFill="1" applyAlignment="1">
      <alignment horizontal="justify" vertical="center"/>
    </xf>
    <xf numFmtId="0" fontId="6" fillId="2" borderId="0" xfId="0" applyFont="1" applyFill="1" applyAlignment="1">
      <alignment horizontal="center"/>
    </xf>
    <xf numFmtId="0" fontId="6" fillId="2" borderId="0" xfId="0" applyFont="1" applyFill="1" applyAlignment="1">
      <alignment horizontal="left"/>
    </xf>
    <xf numFmtId="0" fontId="24" fillId="2" borderId="0" xfId="0" applyFont="1" applyFill="1" applyAlignment="1">
      <alignment horizontal="left"/>
    </xf>
    <xf numFmtId="0" fontId="24" fillId="2" borderId="0" xfId="0" applyFont="1" applyFill="1" applyAlignment="1">
      <alignment horizontal="center"/>
    </xf>
    <xf numFmtId="0" fontId="11" fillId="2" borderId="0" xfId="0" applyFont="1" applyFill="1"/>
    <xf numFmtId="0" fontId="2" fillId="2" borderId="0" xfId="0" applyFont="1" applyFill="1" applyAlignment="1">
      <alignment vertical="center"/>
    </xf>
    <xf numFmtId="0" fontId="4" fillId="2" borderId="0" xfId="0" applyFont="1" applyFill="1"/>
    <xf numFmtId="0" fontId="4" fillId="2" borderId="0" xfId="0" applyFont="1" applyFill="1" applyAlignment="1">
      <alignment horizontal="left" vertical="center"/>
    </xf>
    <xf numFmtId="0" fontId="12" fillId="2" borderId="0" xfId="0" applyFont="1" applyFill="1" applyAlignment="1">
      <alignment horizontal="left" vertical="center" wrapText="1"/>
    </xf>
    <xf numFmtId="0" fontId="12" fillId="2" borderId="0" xfId="0" applyFont="1" applyFill="1"/>
    <xf numFmtId="0" fontId="2" fillId="2" borderId="0" xfId="0" applyFont="1" applyFill="1"/>
    <xf numFmtId="0" fontId="6" fillId="2" borderId="0" xfId="0" applyFont="1" applyFill="1" applyAlignment="1">
      <alignment horizontal="left" wrapText="1"/>
    </xf>
    <xf numFmtId="0" fontId="11" fillId="2" borderId="0" xfId="0" applyFont="1" applyFill="1" applyAlignment="1">
      <alignment horizontal="center"/>
    </xf>
    <xf numFmtId="0" fontId="15" fillId="2" borderId="0" xfId="0" applyFont="1" applyFill="1"/>
    <xf numFmtId="0" fontId="15" fillId="2" borderId="0" xfId="0" applyFont="1" applyFill="1" applyAlignment="1">
      <alignment horizontal="left"/>
    </xf>
    <xf numFmtId="0" fontId="6" fillId="2" borderId="0" xfId="0" applyFont="1" applyFill="1" applyAlignment="1">
      <alignment horizontal="left" vertical="center" wrapText="1"/>
    </xf>
    <xf numFmtId="0" fontId="2" fillId="2" borderId="0" xfId="0" applyFont="1" applyFill="1" applyAlignment="1">
      <alignment horizontal="left"/>
    </xf>
    <xf numFmtId="0" fontId="12" fillId="2" borderId="0" xfId="0" applyFont="1" applyFill="1" applyAlignment="1">
      <alignment horizontal="left"/>
    </xf>
    <xf numFmtId="0" fontId="6" fillId="2" borderId="25" xfId="0" applyFont="1" applyFill="1" applyBorder="1" applyAlignment="1">
      <alignment horizontal="left"/>
    </xf>
    <xf numFmtId="44" fontId="6" fillId="2" borderId="0" xfId="2" applyFont="1" applyFill="1" applyAlignment="1">
      <alignment horizontal="left"/>
    </xf>
    <xf numFmtId="0" fontId="6" fillId="2" borderId="26" xfId="0" applyFont="1" applyFill="1" applyBorder="1" applyAlignment="1">
      <alignment horizontal="left"/>
    </xf>
    <xf numFmtId="0" fontId="6" fillId="2" borderId="27" xfId="0" applyFont="1" applyFill="1" applyBorder="1" applyAlignment="1">
      <alignment horizontal="left"/>
    </xf>
    <xf numFmtId="44" fontId="14" fillId="2" borderId="0" xfId="2" applyFont="1" applyFill="1" applyBorder="1" applyAlignment="1">
      <alignment horizontal="left"/>
    </xf>
    <xf numFmtId="0" fontId="16" fillId="2" borderId="0" xfId="0" applyFont="1" applyFill="1" applyAlignment="1">
      <alignment horizontal="left"/>
    </xf>
    <xf numFmtId="0" fontId="18" fillId="2" borderId="0" xfId="0" applyFont="1" applyFill="1" applyAlignment="1">
      <alignment horizontal="left"/>
    </xf>
    <xf numFmtId="0" fontId="2"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14" fillId="2" borderId="0" xfId="0" applyFont="1" applyFill="1"/>
    <xf numFmtId="44" fontId="32" fillId="2" borderId="0" xfId="2" applyFont="1" applyFill="1" applyBorder="1" applyAlignment="1">
      <alignment horizontal="left"/>
    </xf>
    <xf numFmtId="0" fontId="29" fillId="2" borderId="0" xfId="0" applyFont="1" applyFill="1" applyAlignment="1">
      <alignment horizontal="center" vertical="top" wrapText="1"/>
    </xf>
    <xf numFmtId="0" fontId="33" fillId="2" borderId="0" xfId="0" applyFont="1" applyFill="1" applyAlignment="1">
      <alignment horizontal="center" vertical="top" wrapText="1"/>
    </xf>
    <xf numFmtId="0" fontId="33" fillId="2" borderId="14" xfId="0" applyFont="1" applyFill="1" applyBorder="1" applyAlignment="1">
      <alignment horizontal="center" vertical="top" wrapText="1"/>
    </xf>
    <xf numFmtId="0" fontId="29" fillId="2" borderId="14" xfId="0" applyFont="1" applyFill="1" applyBorder="1" applyAlignment="1">
      <alignment horizontal="center" vertical="top" wrapText="1"/>
    </xf>
    <xf numFmtId="44" fontId="0" fillId="0" borderId="0" xfId="0" applyNumberFormat="1"/>
    <xf numFmtId="0" fontId="6" fillId="2" borderId="0" xfId="0" applyFont="1" applyFill="1" applyBorder="1"/>
    <xf numFmtId="0" fontId="35" fillId="2" borderId="26" xfId="0" applyFont="1" applyFill="1" applyBorder="1" applyAlignment="1">
      <alignment horizontal="left"/>
    </xf>
    <xf numFmtId="0" fontId="35" fillId="2" borderId="27" xfId="0" applyFont="1" applyFill="1" applyBorder="1" applyAlignment="1">
      <alignment horizontal="left"/>
    </xf>
    <xf numFmtId="0" fontId="34" fillId="2" borderId="25" xfId="0" applyFont="1" applyFill="1" applyBorder="1" applyAlignment="1">
      <alignment horizontal="left"/>
    </xf>
    <xf numFmtId="0" fontId="34" fillId="2" borderId="26" xfId="0" applyFont="1" applyFill="1" applyBorder="1" applyAlignment="1">
      <alignment horizontal="left"/>
    </xf>
    <xf numFmtId="0" fontId="34" fillId="2" borderId="27" xfId="0" applyFont="1" applyFill="1" applyBorder="1" applyAlignment="1">
      <alignment horizontal="left"/>
    </xf>
    <xf numFmtId="0" fontId="6" fillId="2" borderId="0" xfId="0" applyFont="1" applyFill="1" applyAlignment="1">
      <alignment horizontal="left" vertical="center"/>
    </xf>
    <xf numFmtId="0" fontId="6" fillId="2" borderId="0" xfId="0" applyFont="1" applyFill="1" applyBorder="1" applyAlignment="1">
      <alignment horizontal="left"/>
    </xf>
    <xf numFmtId="0" fontId="26" fillId="2" borderId="0" xfId="0" applyFont="1" applyFill="1" applyBorder="1" applyAlignment="1">
      <alignment vertical="center"/>
    </xf>
    <xf numFmtId="0" fontId="29" fillId="2" borderId="0" xfId="0" applyFont="1" applyFill="1" applyBorder="1" applyAlignment="1">
      <alignment horizontal="center" vertical="center" wrapText="1"/>
    </xf>
    <xf numFmtId="0" fontId="15" fillId="2" borderId="30" xfId="0" applyFont="1" applyFill="1" applyBorder="1" applyAlignment="1">
      <alignment horizontal="left"/>
    </xf>
    <xf numFmtId="0" fontId="15" fillId="2" borderId="35" xfId="0" applyFont="1" applyFill="1" applyBorder="1" applyAlignment="1">
      <alignment horizontal="left"/>
    </xf>
    <xf numFmtId="0" fontId="6" fillId="2" borderId="35" xfId="0" applyFont="1" applyFill="1" applyBorder="1" applyAlignment="1">
      <alignment horizontal="left"/>
    </xf>
    <xf numFmtId="0" fontId="6" fillId="2" borderId="31" xfId="0" applyFont="1" applyFill="1" applyBorder="1" applyAlignment="1">
      <alignment horizontal="left"/>
    </xf>
    <xf numFmtId="0" fontId="6" fillId="2" borderId="28" xfId="0" applyFont="1" applyFill="1" applyBorder="1" applyAlignment="1">
      <alignment horizontal="left"/>
    </xf>
    <xf numFmtId="0" fontId="6" fillId="2" borderId="32" xfId="0" applyFont="1" applyFill="1" applyBorder="1" applyAlignment="1">
      <alignment horizontal="left"/>
    </xf>
    <xf numFmtId="0" fontId="2" fillId="2" borderId="28" xfId="0" applyFont="1" applyFill="1" applyBorder="1" applyAlignment="1">
      <alignment horizontal="left" indent="2"/>
    </xf>
    <xf numFmtId="0" fontId="15" fillId="2" borderId="28" xfId="0" applyFont="1" applyFill="1" applyBorder="1" applyAlignment="1">
      <alignment horizontal="left"/>
    </xf>
    <xf numFmtId="0" fontId="15" fillId="2" borderId="33" xfId="0" applyFont="1" applyFill="1" applyBorder="1" applyAlignment="1">
      <alignment horizontal="left"/>
    </xf>
    <xf numFmtId="0" fontId="15" fillId="2" borderId="29" xfId="0" applyFont="1" applyFill="1" applyBorder="1" applyAlignment="1">
      <alignment horizontal="left"/>
    </xf>
    <xf numFmtId="0" fontId="6" fillId="2" borderId="29" xfId="0" applyFont="1" applyFill="1" applyBorder="1" applyAlignment="1">
      <alignment horizontal="left"/>
    </xf>
    <xf numFmtId="0" fontId="6" fillId="2" borderId="34" xfId="0" applyFont="1" applyFill="1" applyBorder="1" applyAlignment="1">
      <alignment horizontal="left"/>
    </xf>
    <xf numFmtId="0" fontId="37" fillId="2" borderId="0" xfId="3" applyFont="1" applyFill="1"/>
    <xf numFmtId="0" fontId="4" fillId="2" borderId="0" xfId="0" applyFont="1" applyFill="1" applyAlignment="1">
      <alignment horizontal="left"/>
    </xf>
    <xf numFmtId="0" fontId="15" fillId="2" borderId="0" xfId="0" applyFont="1" applyFill="1" applyBorder="1" applyAlignment="1">
      <alignment vertical="center"/>
    </xf>
    <xf numFmtId="0" fontId="38" fillId="2" borderId="0" xfId="0" applyFont="1" applyFill="1" applyBorder="1" applyAlignment="1">
      <alignment vertical="center"/>
    </xf>
    <xf numFmtId="0" fontId="6" fillId="2" borderId="8" xfId="0" applyFont="1" applyFill="1" applyBorder="1" applyAlignment="1">
      <alignment horizontal="center"/>
    </xf>
    <xf numFmtId="0" fontId="6" fillId="2" borderId="3" xfId="0" applyFont="1" applyFill="1" applyBorder="1" applyAlignment="1">
      <alignment horizontal="center"/>
    </xf>
    <xf numFmtId="0" fontId="2" fillId="2" borderId="9" xfId="0" applyFont="1" applyFill="1" applyBorder="1" applyAlignment="1">
      <alignment horizontal="left"/>
    </xf>
    <xf numFmtId="0" fontId="6" fillId="2" borderId="9" xfId="0" applyFont="1" applyFill="1" applyBorder="1" applyAlignment="1">
      <alignment horizontal="center"/>
    </xf>
    <xf numFmtId="0" fontId="6" fillId="2" borderId="11" xfId="0" applyFont="1" applyFill="1" applyBorder="1" applyAlignment="1">
      <alignment horizontal="center"/>
    </xf>
    <xf numFmtId="0" fontId="4" fillId="2" borderId="0" xfId="0" applyFont="1" applyFill="1" applyAlignment="1"/>
    <xf numFmtId="0" fontId="31" fillId="2" borderId="0" xfId="0" applyFont="1" applyFill="1"/>
    <xf numFmtId="0" fontId="40" fillId="2" borderId="0" xfId="0" applyFont="1" applyFill="1"/>
    <xf numFmtId="0" fontId="31" fillId="2" borderId="0" xfId="0" applyFont="1" applyFill="1" applyAlignment="1">
      <alignment horizontal="left"/>
    </xf>
    <xf numFmtId="0" fontId="40" fillId="2" borderId="0" xfId="0" applyFont="1" applyFill="1" applyAlignment="1">
      <alignment horizontal="left"/>
    </xf>
    <xf numFmtId="0" fontId="31" fillId="2" borderId="0" xfId="0" applyFont="1" applyFill="1" applyBorder="1"/>
    <xf numFmtId="0" fontId="31" fillId="2" borderId="0" xfId="0" applyFont="1" applyFill="1" applyAlignment="1">
      <alignment horizontal="left" vertical="center"/>
    </xf>
    <xf numFmtId="44" fontId="32" fillId="2" borderId="0" xfId="2" quotePrefix="1" applyFont="1" applyFill="1" applyBorder="1" applyAlignment="1">
      <alignment horizontal="left"/>
    </xf>
    <xf numFmtId="0" fontId="6" fillId="2" borderId="0" xfId="0" applyFont="1" applyFill="1" applyBorder="1" applyAlignment="1">
      <alignment vertical="center" wrapText="1"/>
    </xf>
    <xf numFmtId="0" fontId="31" fillId="2" borderId="15" xfId="0" applyFont="1" applyFill="1" applyBorder="1"/>
    <xf numFmtId="0" fontId="31" fillId="2" borderId="16" xfId="0" applyFont="1" applyFill="1" applyBorder="1"/>
    <xf numFmtId="0" fontId="31" fillId="2" borderId="17" xfId="0" applyFont="1" applyFill="1" applyBorder="1"/>
    <xf numFmtId="0" fontId="31" fillId="2" borderId="0" xfId="0" applyFont="1" applyFill="1" applyAlignment="1">
      <alignment vertical="center"/>
    </xf>
    <xf numFmtId="0" fontId="31" fillId="2" borderId="0" xfId="0" applyFont="1" applyFill="1" applyAlignment="1">
      <alignment horizontal="center" vertical="center"/>
    </xf>
    <xf numFmtId="0" fontId="43" fillId="2" borderId="0" xfId="0" applyFont="1" applyFill="1" applyAlignment="1">
      <alignment wrapText="1"/>
    </xf>
    <xf numFmtId="0" fontId="44" fillId="2" borderId="0" xfId="0" applyFont="1" applyFill="1" applyAlignment="1">
      <alignment vertical="center"/>
    </xf>
    <xf numFmtId="0" fontId="9" fillId="2" borderId="0" xfId="0" applyFont="1" applyFill="1" applyAlignment="1">
      <alignment horizontal="center"/>
    </xf>
    <xf numFmtId="0" fontId="41" fillId="2" borderId="0" xfId="0" applyFont="1" applyFill="1" applyAlignment="1">
      <alignment vertical="center" wrapText="1"/>
    </xf>
    <xf numFmtId="0" fontId="44" fillId="2" borderId="0" xfId="0" applyFont="1" applyFill="1" applyBorder="1" applyAlignment="1">
      <alignment vertical="center"/>
    </xf>
    <xf numFmtId="0" fontId="40" fillId="2" borderId="0" xfId="0" applyFont="1" applyFill="1" applyAlignment="1">
      <alignment vertical="center" wrapText="1"/>
    </xf>
    <xf numFmtId="2" fontId="35" fillId="2" borderId="0" xfId="0" applyNumberFormat="1" applyFont="1" applyFill="1" applyBorder="1" applyAlignment="1">
      <alignment vertical="center"/>
    </xf>
    <xf numFmtId="2" fontId="29" fillId="2" borderId="0" xfId="0" applyNumberFormat="1" applyFont="1" applyFill="1" applyBorder="1" applyAlignment="1">
      <alignment vertical="center"/>
    </xf>
    <xf numFmtId="0" fontId="6" fillId="2" borderId="0" xfId="0" applyFont="1" applyFill="1" applyAlignment="1">
      <alignment horizontal="center" wrapText="1"/>
    </xf>
    <xf numFmtId="0" fontId="6" fillId="2" borderId="25"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xf>
    <xf numFmtId="0" fontId="14" fillId="2" borderId="25" xfId="0" applyFont="1" applyFill="1" applyBorder="1" applyAlignment="1">
      <alignment horizontal="center"/>
    </xf>
    <xf numFmtId="0" fontId="14" fillId="2" borderId="26" xfId="0" applyFont="1" applyFill="1" applyBorder="1" applyAlignment="1">
      <alignment horizontal="center"/>
    </xf>
    <xf numFmtId="0" fontId="14" fillId="2" borderId="27" xfId="0" applyFont="1" applyFill="1" applyBorder="1" applyAlignment="1">
      <alignment horizontal="center"/>
    </xf>
    <xf numFmtId="44" fontId="6" fillId="2" borderId="25" xfId="2" applyFont="1" applyFill="1" applyBorder="1" applyAlignment="1">
      <alignment horizontal="center"/>
    </xf>
    <xf numFmtId="44" fontId="6" fillId="2" borderId="26" xfId="2" applyFont="1" applyFill="1" applyBorder="1" applyAlignment="1">
      <alignment horizontal="center"/>
    </xf>
    <xf numFmtId="44" fontId="6" fillId="2" borderId="27" xfId="2" applyFont="1" applyFill="1" applyBorder="1" applyAlignment="1">
      <alignment horizontal="center"/>
    </xf>
    <xf numFmtId="0" fontId="4" fillId="2" borderId="0" xfId="0" applyFont="1" applyFill="1" applyAlignment="1">
      <alignment horizontal="center"/>
    </xf>
    <xf numFmtId="44" fontId="6" fillId="2" borderId="0" xfId="2" applyFont="1" applyFill="1" applyAlignment="1">
      <alignment horizontal="center"/>
    </xf>
    <xf numFmtId="0" fontId="2" fillId="2" borderId="0" xfId="0" applyFont="1" applyFill="1" applyAlignment="1">
      <alignment horizontal="center" wrapText="1"/>
    </xf>
    <xf numFmtId="0" fontId="37" fillId="2" borderId="0" xfId="3" applyFont="1" applyFill="1" applyAlignment="1">
      <alignment horizontal="center"/>
    </xf>
    <xf numFmtId="0" fontId="13" fillId="2" borderId="0" xfId="0" applyFont="1" applyFill="1"/>
    <xf numFmtId="0" fontId="14" fillId="2" borderId="0" xfId="0" applyFont="1" applyFill="1" applyBorder="1"/>
    <xf numFmtId="0" fontId="9" fillId="2" borderId="0" xfId="0" applyFont="1" applyFill="1" applyAlignment="1">
      <alignment horizontal="left" vertical="center" wrapText="1"/>
    </xf>
    <xf numFmtId="0" fontId="14" fillId="2" borderId="31" xfId="0" applyFont="1" applyFill="1" applyBorder="1" applyAlignment="1">
      <alignment horizontal="left" vertical="top" wrapText="1"/>
    </xf>
    <xf numFmtId="0" fontId="14" fillId="2" borderId="32" xfId="0" applyFont="1" applyFill="1" applyBorder="1" applyAlignment="1">
      <alignment horizontal="left" vertical="top" wrapText="1"/>
    </xf>
    <xf numFmtId="0" fontId="14" fillId="2" borderId="34" xfId="0" applyFont="1" applyFill="1" applyBorder="1" applyAlignment="1">
      <alignment horizontal="left" vertical="top" wrapText="1"/>
    </xf>
    <xf numFmtId="0" fontId="14" fillId="2" borderId="0" xfId="0" applyFont="1" applyFill="1" applyAlignment="1">
      <alignment horizontal="center"/>
    </xf>
    <xf numFmtId="0" fontId="14" fillId="2" borderId="0" xfId="0" applyFont="1" applyFill="1" applyAlignment="1">
      <alignment horizontal="left" wrapText="1"/>
    </xf>
    <xf numFmtId="0" fontId="9" fillId="2" borderId="0" xfId="0" applyFont="1" applyFill="1" applyAlignment="1">
      <alignment horizontal="left" wrapText="1"/>
    </xf>
    <xf numFmtId="0" fontId="14" fillId="2" borderId="0" xfId="0" applyFont="1" applyFill="1" applyBorder="1" applyAlignment="1">
      <alignment horizontal="center"/>
    </xf>
    <xf numFmtId="0" fontId="14" fillId="2" borderId="0" xfId="0" applyFont="1" applyFill="1" applyBorder="1" applyAlignment="1">
      <alignment horizontal="right"/>
    </xf>
    <xf numFmtId="0" fontId="13" fillId="2" borderId="0" xfId="0" applyFont="1" applyFill="1" applyBorder="1" applyAlignment="1">
      <alignment horizontal="right"/>
    </xf>
    <xf numFmtId="0" fontId="51" fillId="2" borderId="0" xfId="0" applyFont="1" applyFill="1" applyBorder="1" applyAlignment="1">
      <alignment horizontal="right"/>
    </xf>
    <xf numFmtId="0" fontId="14" fillId="2" borderId="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36" xfId="0" applyFont="1" applyFill="1" applyBorder="1" applyAlignment="1">
      <alignment horizontal="center"/>
    </xf>
    <xf numFmtId="0" fontId="13" fillId="2" borderId="0" xfId="0" applyFont="1" applyFill="1" applyBorder="1" applyAlignment="1">
      <alignment horizontal="left" wrapText="1"/>
    </xf>
    <xf numFmtId="0" fontId="14" fillId="2" borderId="0" xfId="0" applyFont="1" applyFill="1" applyBorder="1" applyAlignment="1">
      <alignment horizontal="left"/>
    </xf>
    <xf numFmtId="0" fontId="13" fillId="2" borderId="12" xfId="0" applyFont="1" applyFill="1" applyBorder="1" applyAlignment="1">
      <alignment horizontal="center"/>
    </xf>
    <xf numFmtId="0" fontId="14" fillId="2" borderId="11" xfId="0" applyFont="1" applyFill="1" applyBorder="1" applyAlignment="1">
      <alignment horizontal="left"/>
    </xf>
    <xf numFmtId="0" fontId="14" fillId="2" borderId="0" xfId="0" applyFont="1" applyFill="1" applyAlignment="1">
      <alignment horizontal="left"/>
    </xf>
    <xf numFmtId="0" fontId="14" fillId="2" borderId="0" xfId="0" applyFont="1" applyFill="1" applyAlignment="1">
      <alignment vertical="center"/>
    </xf>
    <xf numFmtId="0" fontId="14" fillId="2" borderId="0" xfId="0" applyFont="1" applyFill="1" applyAlignment="1">
      <alignment horizontal="center" vertical="center"/>
    </xf>
    <xf numFmtId="0" fontId="9" fillId="2" borderId="0" xfId="0" applyFont="1" applyFill="1" applyAlignment="1">
      <alignment horizontal="left"/>
    </xf>
    <xf numFmtId="0" fontId="14" fillId="2" borderId="0" xfId="0" applyFont="1" applyFill="1" applyBorder="1" applyAlignment="1">
      <alignment horizontal="left" vertical="center"/>
    </xf>
    <xf numFmtId="0" fontId="14" fillId="2" borderId="0" xfId="0" applyFont="1" applyFill="1" applyBorder="1" applyAlignment="1">
      <alignment horizontal="left" vertical="center" wrapText="1"/>
    </xf>
    <xf numFmtId="0" fontId="14" fillId="2" borderId="0" xfId="0" applyFont="1" applyFill="1" applyBorder="1" applyAlignment="1">
      <alignment vertical="center"/>
    </xf>
    <xf numFmtId="0" fontId="14" fillId="2" borderId="0" xfId="0" applyFont="1" applyFill="1" applyBorder="1" applyAlignment="1">
      <alignment vertical="center" wrapText="1"/>
    </xf>
    <xf numFmtId="0" fontId="13" fillId="2" borderId="0" xfId="0" applyFont="1" applyFill="1" applyBorder="1" applyAlignment="1">
      <alignment horizontal="left" vertical="center"/>
    </xf>
    <xf numFmtId="0" fontId="13" fillId="2" borderId="0" xfId="0" applyFont="1" applyFill="1" applyBorder="1" applyAlignment="1">
      <alignment horizontal="left" vertical="center" wrapText="1"/>
    </xf>
    <xf numFmtId="0" fontId="13" fillId="2" borderId="0" xfId="0" applyFont="1" applyFill="1" applyAlignment="1">
      <alignment vertical="center" wrapText="1"/>
    </xf>
    <xf numFmtId="0" fontId="13" fillId="2" borderId="0" xfId="0" applyFont="1" applyFill="1" applyAlignment="1">
      <alignment horizontal="left" wrapText="1"/>
    </xf>
    <xf numFmtId="0" fontId="13" fillId="2" borderId="0" xfId="0" applyFont="1" applyFill="1" applyAlignment="1">
      <alignment horizontal="left"/>
    </xf>
    <xf numFmtId="0" fontId="14" fillId="2" borderId="0" xfId="0" applyFont="1" applyFill="1" applyAlignment="1">
      <alignment horizontal="center" vertical="center" wrapText="1"/>
    </xf>
    <xf numFmtId="0" fontId="52" fillId="2" borderId="0" xfId="3" applyFont="1" applyFill="1"/>
    <xf numFmtId="0" fontId="12" fillId="2" borderId="0" xfId="0" applyFont="1" applyFill="1" applyAlignment="1">
      <alignment vertical="center"/>
    </xf>
    <xf numFmtId="0" fontId="12" fillId="2" borderId="0" xfId="0" applyFont="1" applyFill="1" applyAlignment="1">
      <alignment horizontal="center" vertical="center"/>
    </xf>
    <xf numFmtId="0" fontId="39" fillId="2" borderId="0" xfId="0" applyFont="1" applyFill="1" applyBorder="1" applyAlignment="1">
      <alignment horizontal="left" vertical="center"/>
    </xf>
    <xf numFmtId="0" fontId="41" fillId="2" borderId="0" xfId="0" applyFont="1" applyFill="1"/>
    <xf numFmtId="0" fontId="41" fillId="2" borderId="0" xfId="0" applyFont="1" applyFill="1" applyAlignment="1">
      <alignment horizontal="left"/>
    </xf>
    <xf numFmtId="0" fontId="22" fillId="2" borderId="0" xfId="0" applyFont="1" applyFill="1" applyBorder="1" applyAlignment="1">
      <alignment horizontal="center"/>
    </xf>
    <xf numFmtId="0" fontId="34" fillId="2" borderId="0" xfId="0" applyFont="1" applyFill="1" applyBorder="1" applyAlignment="1">
      <alignment horizontal="left"/>
    </xf>
    <xf numFmtId="2" fontId="35" fillId="2" borderId="0" xfId="0" applyNumberFormat="1" applyFont="1" applyFill="1" applyBorder="1" applyAlignment="1">
      <alignment horizontal="center"/>
    </xf>
    <xf numFmtId="0" fontId="39" fillId="2" borderId="0" xfId="0" applyFont="1" applyFill="1"/>
    <xf numFmtId="0" fontId="29" fillId="2" borderId="9" xfId="0" applyFont="1" applyFill="1" applyBorder="1" applyAlignment="1">
      <alignment horizontal="left"/>
    </xf>
    <xf numFmtId="0" fontId="39" fillId="2" borderId="0" xfId="0" applyFont="1" applyFill="1" applyBorder="1" applyAlignment="1">
      <alignment horizontal="left" vertical="center" wrapText="1"/>
    </xf>
    <xf numFmtId="0" fontId="41" fillId="2" borderId="0" xfId="0" applyFont="1" applyFill="1" applyBorder="1" applyAlignment="1">
      <alignment vertical="center" wrapText="1"/>
    </xf>
    <xf numFmtId="0" fontId="6" fillId="2" borderId="0" xfId="0" applyFont="1" applyFill="1" applyBorder="1" applyAlignment="1">
      <alignment horizontal="left" vertical="center"/>
    </xf>
    <xf numFmtId="0" fontId="53" fillId="2" borderId="0" xfId="0" applyFont="1" applyFill="1" applyBorder="1" applyAlignment="1">
      <alignment vertical="center"/>
    </xf>
    <xf numFmtId="0" fontId="54" fillId="2" borderId="0" xfId="0" applyFont="1" applyFill="1"/>
    <xf numFmtId="0" fontId="54" fillId="2" borderId="0" xfId="0" applyFont="1" applyFill="1" applyAlignment="1">
      <alignment horizontal="left" vertical="center"/>
    </xf>
    <xf numFmtId="0" fontId="31" fillId="2" borderId="0" xfId="0" applyFont="1" applyFill="1" applyBorder="1" applyAlignment="1">
      <alignment horizontal="center" vertical="center" wrapText="1"/>
    </xf>
    <xf numFmtId="0" fontId="0" fillId="2" borderId="0" xfId="0" applyFill="1"/>
    <xf numFmtId="0" fontId="6" fillId="2" borderId="5" xfId="0" applyFont="1" applyFill="1" applyBorder="1"/>
    <xf numFmtId="1" fontId="6" fillId="2" borderId="13" xfId="1" applyNumberFormat="1" applyFont="1" applyFill="1" applyBorder="1" applyAlignment="1">
      <alignment horizontal="center"/>
    </xf>
    <xf numFmtId="9" fontId="6" fillId="2" borderId="0" xfId="1" applyFont="1" applyFill="1"/>
    <xf numFmtId="0" fontId="6" fillId="2" borderId="6" xfId="0" applyFont="1" applyFill="1" applyBorder="1"/>
    <xf numFmtId="1" fontId="6" fillId="2" borderId="6" xfId="1" applyNumberFormat="1" applyFont="1" applyFill="1" applyBorder="1" applyAlignment="1">
      <alignment horizontal="center"/>
    </xf>
    <xf numFmtId="0" fontId="6" fillId="2" borderId="7" xfId="0" applyFont="1" applyFill="1" applyBorder="1"/>
    <xf numFmtId="1" fontId="6" fillId="2" borderId="7" xfId="1" applyNumberFormat="1" applyFont="1" applyFill="1" applyBorder="1" applyAlignment="1">
      <alignment horizontal="center"/>
    </xf>
    <xf numFmtId="2" fontId="6" fillId="2" borderId="0" xfId="1" applyNumberFormat="1" applyFont="1" applyFill="1" applyBorder="1" applyAlignment="1">
      <alignment horizontal="center"/>
    </xf>
    <xf numFmtId="2" fontId="6" fillId="2" borderId="13" xfId="1" applyNumberFormat="1" applyFont="1" applyFill="1" applyBorder="1" applyAlignment="1">
      <alignment horizontal="center"/>
    </xf>
    <xf numFmtId="2" fontId="6" fillId="2" borderId="6" xfId="1" applyNumberFormat="1" applyFont="1" applyFill="1" applyBorder="1" applyAlignment="1">
      <alignment horizontal="center"/>
    </xf>
    <xf numFmtId="2" fontId="6" fillId="2" borderId="7" xfId="1" applyNumberFormat="1" applyFont="1" applyFill="1" applyBorder="1" applyAlignment="1">
      <alignment horizontal="center"/>
    </xf>
    <xf numFmtId="2" fontId="20" fillId="2" borderId="12" xfId="1" applyNumberFormat="1" applyFont="1" applyFill="1" applyBorder="1" applyAlignment="1">
      <alignment horizontal="center"/>
    </xf>
    <xf numFmtId="0" fontId="22" fillId="2" borderId="0" xfId="0" applyFont="1" applyFill="1" applyAlignment="1">
      <alignment horizontal="left"/>
    </xf>
    <xf numFmtId="2" fontId="20" fillId="2" borderId="0" xfId="1" applyNumberFormat="1" applyFont="1" applyFill="1" applyBorder="1" applyAlignment="1">
      <alignment horizontal="center"/>
    </xf>
    <xf numFmtId="0" fontId="6" fillId="2" borderId="22" xfId="0" applyFont="1" applyFill="1" applyBorder="1"/>
    <xf numFmtId="2" fontId="6" fillId="2" borderId="5" xfId="1" applyNumberFormat="1" applyFont="1" applyFill="1" applyBorder="1" applyAlignment="1">
      <alignment horizontal="center"/>
    </xf>
    <xf numFmtId="0" fontId="6" fillId="2" borderId="23" xfId="0" applyFont="1" applyFill="1" applyBorder="1"/>
    <xf numFmtId="0" fontId="6" fillId="2" borderId="24" xfId="0" applyFont="1" applyFill="1" applyBorder="1"/>
    <xf numFmtId="2" fontId="6" fillId="2" borderId="21" xfId="1" applyNumberFormat="1" applyFont="1" applyFill="1" applyBorder="1" applyAlignment="1">
      <alignment horizontal="center"/>
    </xf>
    <xf numFmtId="0" fontId="2" fillId="2" borderId="12" xfId="0" applyFont="1" applyFill="1" applyBorder="1"/>
    <xf numFmtId="2" fontId="23" fillId="2" borderId="3" xfId="1" applyNumberFormat="1" applyFont="1" applyFill="1" applyBorder="1" applyAlignment="1">
      <alignment horizontal="center"/>
    </xf>
    <xf numFmtId="2" fontId="20" fillId="2" borderId="0" xfId="1" applyNumberFormat="1" applyFont="1" applyFill="1" applyAlignment="1">
      <alignment horizontal="center"/>
    </xf>
    <xf numFmtId="2" fontId="28" fillId="2" borderId="0" xfId="1" applyNumberFormat="1" applyFont="1" applyFill="1" applyBorder="1" applyAlignment="1">
      <alignment horizontal="center"/>
    </xf>
    <xf numFmtId="0" fontId="22" fillId="2" borderId="0" xfId="0" applyFont="1" applyFill="1"/>
    <xf numFmtId="0" fontId="36" fillId="2" borderId="0" xfId="0" applyFont="1" applyFill="1"/>
    <xf numFmtId="2" fontId="6" fillId="2" borderId="0" xfId="1" applyNumberFormat="1" applyFont="1" applyFill="1"/>
    <xf numFmtId="2" fontId="0" fillId="2" borderId="0" xfId="1" applyNumberFormat="1" applyFont="1" applyFill="1"/>
    <xf numFmtId="2" fontId="6" fillId="2" borderId="0" xfId="0" applyNumberFormat="1" applyFont="1" applyFill="1"/>
    <xf numFmtId="0" fontId="9" fillId="2" borderId="0" xfId="0" applyFont="1" applyFill="1"/>
    <xf numFmtId="2" fontId="9" fillId="2" borderId="0" xfId="0" applyNumberFormat="1" applyFont="1" applyFill="1" applyAlignment="1">
      <alignment wrapText="1"/>
    </xf>
    <xf numFmtId="2" fontId="21" fillId="2" borderId="0" xfId="3" applyNumberFormat="1" applyFont="1" applyFill="1" applyAlignment="1"/>
    <xf numFmtId="0" fontId="10" fillId="2" borderId="0" xfId="3" applyFont="1" applyFill="1" applyAlignment="1"/>
    <xf numFmtId="0" fontId="46" fillId="2" borderId="4" xfId="0" applyFont="1" applyFill="1" applyBorder="1"/>
    <xf numFmtId="0" fontId="46" fillId="2" borderId="4" xfId="0" applyFont="1" applyFill="1" applyBorder="1" applyAlignment="1">
      <alignment horizontal="center"/>
    </xf>
    <xf numFmtId="2" fontId="46" fillId="2" borderId="43" xfId="0" applyNumberFormat="1" applyFont="1" applyFill="1" applyBorder="1" applyAlignment="1">
      <alignment horizontal="center"/>
    </xf>
    <xf numFmtId="0" fontId="46" fillId="2" borderId="41" xfId="0" applyFont="1" applyFill="1" applyBorder="1"/>
    <xf numFmtId="0" fontId="46" fillId="2" borderId="45" xfId="0" applyFont="1" applyFill="1" applyBorder="1"/>
    <xf numFmtId="0" fontId="46" fillId="2" borderId="12" xfId="0" applyFont="1" applyFill="1" applyBorder="1" applyAlignment="1">
      <alignment horizontal="center"/>
    </xf>
    <xf numFmtId="0" fontId="46" fillId="2" borderId="2" xfId="0" applyFont="1" applyFill="1" applyBorder="1" applyAlignment="1">
      <alignment horizontal="center"/>
    </xf>
    <xf numFmtId="0" fontId="3" fillId="2" borderId="4" xfId="0" applyFont="1" applyFill="1" applyBorder="1"/>
    <xf numFmtId="2" fontId="3" fillId="2" borderId="43" xfId="0" applyNumberFormat="1" applyFont="1" applyFill="1" applyBorder="1" applyAlignment="1">
      <alignment horizontal="center"/>
    </xf>
    <xf numFmtId="1" fontId="3" fillId="2" borderId="41" xfId="0" applyNumberFormat="1" applyFont="1" applyFill="1" applyBorder="1" applyAlignment="1">
      <alignment horizontal="center"/>
    </xf>
    <xf numFmtId="0" fontId="6" fillId="2" borderId="45" xfId="0" applyFont="1" applyFill="1" applyBorder="1"/>
    <xf numFmtId="0" fontId="6" fillId="2" borderId="18" xfId="0" applyFont="1" applyFill="1" applyBorder="1"/>
    <xf numFmtId="2" fontId="6" fillId="2" borderId="18" xfId="0" applyNumberFormat="1" applyFont="1" applyFill="1" applyBorder="1"/>
    <xf numFmtId="2" fontId="14" fillId="2" borderId="44" xfId="0" applyNumberFormat="1" applyFont="1" applyFill="1" applyBorder="1" applyAlignment="1">
      <alignment horizontal="center"/>
    </xf>
    <xf numFmtId="2" fontId="6" fillId="2" borderId="39" xfId="0" applyNumberFormat="1" applyFont="1" applyFill="1" applyBorder="1"/>
    <xf numFmtId="2" fontId="6" fillId="2" borderId="46" xfId="0" applyNumberFormat="1" applyFont="1" applyFill="1" applyBorder="1"/>
    <xf numFmtId="0" fontId="6" fillId="2" borderId="19" xfId="0" applyFont="1" applyFill="1" applyBorder="1"/>
    <xf numFmtId="2" fontId="6" fillId="2" borderId="37" xfId="0" applyNumberFormat="1" applyFont="1" applyFill="1" applyBorder="1"/>
    <xf numFmtId="2" fontId="6" fillId="2" borderId="47" xfId="0" applyNumberFormat="1" applyFont="1" applyFill="1" applyBorder="1"/>
    <xf numFmtId="0" fontId="14" fillId="2" borderId="19" xfId="0" applyFont="1" applyFill="1" applyBorder="1"/>
    <xf numFmtId="0" fontId="14" fillId="2" borderId="42" xfId="0" applyFont="1" applyFill="1" applyBorder="1"/>
    <xf numFmtId="2" fontId="6" fillId="2" borderId="38" xfId="0" applyNumberFormat="1" applyFont="1" applyFill="1" applyBorder="1"/>
    <xf numFmtId="2" fontId="6" fillId="2" borderId="48" xfId="0" applyNumberFormat="1" applyFont="1" applyFill="1" applyBorder="1"/>
    <xf numFmtId="0" fontId="19" fillId="2" borderId="4" xfId="0" applyFont="1" applyFill="1" applyBorder="1"/>
    <xf numFmtId="2" fontId="3" fillId="2" borderId="4" xfId="0" applyNumberFormat="1" applyFont="1" applyFill="1" applyBorder="1" applyAlignment="1">
      <alignment horizontal="center"/>
    </xf>
    <xf numFmtId="1" fontId="2" fillId="2" borderId="41" xfId="0" applyNumberFormat="1" applyFont="1" applyFill="1" applyBorder="1" applyAlignment="1">
      <alignment horizontal="center"/>
    </xf>
    <xf numFmtId="0" fontId="6" fillId="2" borderId="1" xfId="0" applyFont="1" applyFill="1" applyBorder="1"/>
    <xf numFmtId="0" fontId="14" fillId="2" borderId="18" xfId="0" applyFont="1" applyFill="1" applyBorder="1"/>
    <xf numFmtId="0" fontId="14" fillId="2" borderId="19" xfId="0" applyFont="1" applyFill="1" applyBorder="1" applyAlignment="1">
      <alignment wrapText="1"/>
    </xf>
    <xf numFmtId="0" fontId="14" fillId="2" borderId="42" xfId="0" applyFont="1" applyFill="1" applyBorder="1" applyAlignment="1">
      <alignment wrapText="1"/>
    </xf>
    <xf numFmtId="0" fontId="2" fillId="2" borderId="41" xfId="0" applyFont="1" applyFill="1" applyBorder="1" applyAlignment="1">
      <alignment horizontal="center"/>
    </xf>
    <xf numFmtId="2" fontId="6" fillId="2" borderId="45" xfId="0" applyNumberFormat="1" applyFont="1" applyFill="1" applyBorder="1"/>
    <xf numFmtId="0" fontId="13" fillId="2" borderId="9" xfId="0" applyFont="1" applyFill="1" applyBorder="1"/>
    <xf numFmtId="2" fontId="2" fillId="2" borderId="9" xfId="0" applyNumberFormat="1" applyFont="1" applyFill="1" applyBorder="1" applyAlignment="1">
      <alignment horizontal="center"/>
    </xf>
    <xf numFmtId="0" fontId="6" fillId="2" borderId="37" xfId="0" applyFont="1" applyFill="1" applyBorder="1"/>
    <xf numFmtId="0" fontId="49" fillId="2" borderId="6" xfId="0" applyFont="1" applyFill="1" applyBorder="1"/>
    <xf numFmtId="0" fontId="6" fillId="2" borderId="38" xfId="0" applyFont="1" applyFill="1" applyBorder="1"/>
    <xf numFmtId="2" fontId="14" fillId="2" borderId="18" xfId="0" applyNumberFormat="1" applyFont="1" applyFill="1" applyBorder="1"/>
    <xf numFmtId="0" fontId="14" fillId="2" borderId="20" xfId="0" applyFont="1" applyFill="1" applyBorder="1" applyAlignment="1">
      <alignment wrapText="1"/>
    </xf>
    <xf numFmtId="2" fontId="6" fillId="2" borderId="40" xfId="0" applyNumberFormat="1" applyFont="1" applyFill="1" applyBorder="1"/>
    <xf numFmtId="2" fontId="6" fillId="2" borderId="49" xfId="0" applyNumberFormat="1" applyFont="1" applyFill="1" applyBorder="1"/>
    <xf numFmtId="0" fontId="13" fillId="2" borderId="0" xfId="0" applyFont="1" applyFill="1" applyAlignment="1">
      <alignment wrapText="1"/>
    </xf>
    <xf numFmtId="2" fontId="2" fillId="2" borderId="0" xfId="0" applyNumberFormat="1" applyFont="1" applyFill="1" applyAlignment="1">
      <alignment horizontal="center"/>
    </xf>
    <xf numFmtId="0" fontId="10" fillId="2" borderId="0" xfId="3" applyFont="1" applyFill="1"/>
    <xf numFmtId="0" fontId="2" fillId="2" borderId="0" xfId="0" applyFont="1" applyFill="1" applyAlignment="1">
      <alignment horizontal="right"/>
    </xf>
    <xf numFmtId="44" fontId="6" fillId="2" borderId="0" xfId="2" applyFont="1" applyFill="1" applyAlignment="1">
      <alignment horizontal="right"/>
    </xf>
    <xf numFmtId="0" fontId="6" fillId="2" borderId="0" xfId="0" applyFont="1" applyFill="1" applyAlignment="1">
      <alignment horizontal="right"/>
    </xf>
    <xf numFmtId="44" fontId="6" fillId="2" borderId="0" xfId="0" applyNumberFormat="1" applyFont="1" applyFill="1" applyAlignment="1">
      <alignment horizontal="right"/>
    </xf>
    <xf numFmtId="164" fontId="6" fillId="2" borderId="0" xfId="0" applyNumberFormat="1" applyFont="1" applyFill="1" applyAlignment="1">
      <alignment horizontal="right"/>
    </xf>
    <xf numFmtId="0" fontId="54" fillId="2" borderId="0" xfId="0" applyFont="1" applyFill="1" applyBorder="1"/>
    <xf numFmtId="0" fontId="11" fillId="3" borderId="4" xfId="0" applyFont="1" applyFill="1" applyBorder="1"/>
    <xf numFmtId="2" fontId="20" fillId="3" borderId="12" xfId="1" applyNumberFormat="1" applyFont="1" applyFill="1" applyBorder="1" applyAlignment="1">
      <alignment horizontal="center"/>
    </xf>
    <xf numFmtId="0" fontId="31" fillId="2" borderId="0" xfId="0" applyFont="1" applyFill="1" applyBorder="1" applyAlignment="1">
      <alignment horizontal="left" vertical="center"/>
    </xf>
    <xf numFmtId="0" fontId="54" fillId="2" borderId="0" xfId="0" applyFont="1" applyFill="1" applyAlignment="1">
      <alignment horizontal="left"/>
    </xf>
    <xf numFmtId="0" fontId="23" fillId="2" borderId="0" xfId="0" applyFont="1" applyFill="1" applyAlignment="1">
      <alignment horizontal="left"/>
    </xf>
    <xf numFmtId="0" fontId="57" fillId="2" borderId="0" xfId="0" applyFont="1" applyFill="1" applyAlignment="1">
      <alignment horizontal="left"/>
    </xf>
    <xf numFmtId="0" fontId="57" fillId="2" borderId="0" xfId="0" applyFont="1" applyFill="1" applyAlignment="1">
      <alignment vertical="center" wrapText="1"/>
    </xf>
    <xf numFmtId="0" fontId="23" fillId="2" borderId="0" xfId="0" applyFont="1" applyFill="1" applyAlignment="1">
      <alignment vertical="center" wrapText="1"/>
    </xf>
    <xf numFmtId="0" fontId="29" fillId="2" borderId="14"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29"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wrapText="1"/>
    </xf>
    <xf numFmtId="0" fontId="12" fillId="2" borderId="0" xfId="0" applyFont="1" applyFill="1" applyBorder="1" applyAlignment="1">
      <alignment horizontal="center"/>
    </xf>
    <xf numFmtId="0" fontId="40" fillId="2" borderId="0" xfId="0" applyFont="1" applyFill="1" applyAlignment="1">
      <alignment horizontal="left" wrapText="1"/>
    </xf>
    <xf numFmtId="0" fontId="13" fillId="2" borderId="0" xfId="0" applyFont="1" applyFill="1" applyAlignment="1">
      <alignment horizontal="left" vertical="center"/>
    </xf>
    <xf numFmtId="0" fontId="6" fillId="2" borderId="35"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Alignment="1">
      <alignment horizontal="left" vertical="center"/>
    </xf>
    <xf numFmtId="0" fontId="2" fillId="2" borderId="32" xfId="0" applyFont="1" applyFill="1" applyBorder="1" applyAlignment="1">
      <alignment horizontal="center" vertical="center" wrapText="1"/>
    </xf>
    <xf numFmtId="0" fontId="6" fillId="2" borderId="29" xfId="0" applyFont="1" applyFill="1" applyBorder="1" applyAlignment="1">
      <alignment horizontal="center"/>
    </xf>
    <xf numFmtId="0" fontId="6" fillId="2" borderId="0" xfId="0" applyFont="1" applyFill="1" applyBorder="1" applyAlignment="1">
      <alignment horizontal="center" vertical="center" wrapText="1"/>
    </xf>
    <xf numFmtId="0" fontId="2" fillId="2" borderId="0" xfId="0" applyFont="1" applyFill="1" applyBorder="1"/>
    <xf numFmtId="0" fontId="40" fillId="2" borderId="0" xfId="0" applyFont="1" applyFill="1" applyBorder="1"/>
    <xf numFmtId="0" fontId="55" fillId="2" borderId="0" xfId="0" applyFont="1" applyFill="1" applyBorder="1"/>
    <xf numFmtId="0" fontId="56" fillId="2" borderId="0" xfId="0" applyFont="1" applyFill="1" applyBorder="1"/>
    <xf numFmtId="0" fontId="14" fillId="2" borderId="0" xfId="0" applyFont="1" applyFill="1" applyAlignment="1">
      <alignment horizontal="left" vertical="center"/>
    </xf>
    <xf numFmtId="0" fontId="23" fillId="2" borderId="0" xfId="0" applyFont="1" applyFill="1" applyAlignment="1">
      <alignment horizontal="left" vertical="center"/>
    </xf>
    <xf numFmtId="0" fontId="17" fillId="2" borderId="0" xfId="0" applyFont="1" applyFill="1" applyAlignment="1">
      <alignment horizontal="left"/>
    </xf>
    <xf numFmtId="0" fontId="11" fillId="2" borderId="22" xfId="0" applyFont="1" applyFill="1" applyBorder="1" applyAlignment="1">
      <alignment horizontal="center"/>
    </xf>
    <xf numFmtId="1" fontId="7" fillId="2" borderId="12" xfId="1" applyNumberFormat="1" applyFont="1" applyFill="1" applyBorder="1" applyAlignment="1">
      <alignment horizontal="center"/>
    </xf>
    <xf numFmtId="2" fontId="35" fillId="2" borderId="58" xfId="0" applyNumberFormat="1" applyFont="1" applyFill="1" applyBorder="1" applyAlignment="1">
      <alignment horizontal="center"/>
    </xf>
    <xf numFmtId="2" fontId="35" fillId="2" borderId="55" xfId="0" applyNumberFormat="1" applyFont="1" applyFill="1" applyBorder="1" applyAlignment="1">
      <alignment horizontal="center"/>
    </xf>
    <xf numFmtId="2" fontId="35" fillId="2" borderId="57" xfId="0" applyNumberFormat="1" applyFont="1" applyFill="1" applyBorder="1" applyAlignment="1">
      <alignment horizontal="center"/>
    </xf>
    <xf numFmtId="0" fontId="7" fillId="2" borderId="12" xfId="0" applyFont="1" applyFill="1" applyBorder="1" applyAlignment="1">
      <alignment horizontal="center"/>
    </xf>
    <xf numFmtId="1" fontId="7" fillId="2" borderId="12" xfId="0" applyNumberFormat="1" applyFont="1" applyFill="1" applyBorder="1" applyAlignment="1">
      <alignment horizontal="center"/>
    </xf>
    <xf numFmtId="2" fontId="35" fillId="2" borderId="26" xfId="0" applyNumberFormat="1" applyFont="1" applyFill="1" applyBorder="1" applyAlignment="1">
      <alignment horizontal="center"/>
    </xf>
    <xf numFmtId="2" fontId="35" fillId="2" borderId="56" xfId="0" applyNumberFormat="1" applyFont="1" applyFill="1" applyBorder="1" applyAlignment="1">
      <alignment horizontal="center"/>
    </xf>
    <xf numFmtId="0" fontId="28" fillId="2" borderId="0" xfId="3" applyFont="1" applyFill="1"/>
    <xf numFmtId="0" fontId="22" fillId="2" borderId="0" xfId="0" applyFont="1" applyFill="1" applyBorder="1"/>
    <xf numFmtId="0" fontId="22" fillId="2" borderId="0" xfId="0" applyFont="1" applyFill="1" applyAlignment="1">
      <alignment horizontal="center"/>
    </xf>
    <xf numFmtId="0" fontId="11" fillId="2" borderId="0" xfId="0" applyFont="1" applyFill="1" applyAlignment="1">
      <alignment horizontal="left"/>
    </xf>
    <xf numFmtId="0" fontId="58" fillId="2" borderId="0" xfId="0" applyFont="1" applyFill="1" applyAlignment="1">
      <alignment horizontal="left"/>
    </xf>
    <xf numFmtId="0" fontId="11" fillId="2" borderId="0" xfId="0" applyFont="1" applyFill="1" applyAlignment="1">
      <alignment vertical="center" wrapText="1"/>
    </xf>
    <xf numFmtId="0" fontId="28" fillId="2" borderId="0" xfId="0" applyFont="1" applyFill="1" applyBorder="1"/>
    <xf numFmtId="0" fontId="58" fillId="2" borderId="0" xfId="0" applyFont="1" applyFill="1" applyBorder="1"/>
    <xf numFmtId="0" fontId="22" fillId="2" borderId="0" xfId="0" applyFont="1" applyFill="1" applyBorder="1" applyAlignment="1">
      <alignment horizontal="left"/>
    </xf>
    <xf numFmtId="0" fontId="58" fillId="2" borderId="0" xfId="0" applyFont="1" applyFill="1" applyBorder="1" applyAlignment="1">
      <alignment horizontal="left"/>
    </xf>
    <xf numFmtId="0" fontId="22" fillId="2" borderId="0" xfId="0" applyFont="1" applyFill="1" applyAlignment="1">
      <alignment horizontal="left" vertical="center"/>
    </xf>
    <xf numFmtId="0" fontId="11" fillId="2" borderId="0" xfId="0" applyFont="1" applyFill="1" applyAlignment="1">
      <alignment horizontal="center" vertical="center"/>
    </xf>
    <xf numFmtId="0" fontId="22" fillId="2" borderId="0" xfId="0" applyFont="1" applyFill="1" applyBorder="1" applyAlignment="1">
      <alignment vertical="center"/>
    </xf>
    <xf numFmtId="0" fontId="23" fillId="2" borderId="0" xfId="0" applyFont="1" applyFill="1"/>
    <xf numFmtId="164" fontId="23" fillId="2" borderId="0" xfId="0" applyNumberFormat="1" applyFont="1" applyFill="1" applyAlignment="1">
      <alignment horizontal="right"/>
    </xf>
    <xf numFmtId="0" fontId="54" fillId="2" borderId="0" xfId="0" applyFont="1" applyFill="1" applyAlignment="1">
      <alignment horizontal="right"/>
    </xf>
    <xf numFmtId="2" fontId="54" fillId="2" borderId="0" xfId="0" applyNumberFormat="1" applyFont="1" applyFill="1"/>
    <xf numFmtId="0" fontId="59" fillId="2" borderId="0" xfId="0" applyFont="1" applyFill="1" applyAlignment="1">
      <alignment horizontal="right"/>
    </xf>
    <xf numFmtId="0" fontId="54" fillId="2" borderId="0" xfId="0" applyFont="1" applyFill="1" applyAlignment="1">
      <alignment horizontal="center"/>
    </xf>
    <xf numFmtId="2" fontId="14" fillId="2" borderId="59" xfId="0" applyNumberFormat="1" applyFont="1" applyFill="1" applyBorder="1" applyAlignment="1">
      <alignment horizontal="center"/>
    </xf>
    <xf numFmtId="0" fontId="6" fillId="2" borderId="54" xfId="0" applyFont="1" applyFill="1" applyBorder="1"/>
    <xf numFmtId="0" fontId="13" fillId="2" borderId="3" xfId="0" applyFont="1" applyFill="1" applyBorder="1" applyAlignment="1">
      <alignment wrapText="1"/>
    </xf>
    <xf numFmtId="2" fontId="14" fillId="2" borderId="7" xfId="0" applyNumberFormat="1" applyFont="1" applyFill="1" applyBorder="1"/>
    <xf numFmtId="2" fontId="6" fillId="2" borderId="3" xfId="0" applyNumberFormat="1" applyFont="1" applyFill="1" applyBorder="1"/>
    <xf numFmtId="44" fontId="60" fillId="2" borderId="0" xfId="2" quotePrefix="1" applyFont="1" applyFill="1" applyAlignment="1">
      <alignment horizontal="left"/>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4" fillId="2" borderId="4" xfId="0" applyFont="1" applyFill="1" applyBorder="1" applyAlignment="1">
      <alignment horizontal="center"/>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19" xfId="0" applyFont="1" applyFill="1" applyBorder="1" applyAlignment="1">
      <alignment horizontal="left"/>
    </xf>
    <xf numFmtId="0" fontId="34" fillId="2" borderId="52" xfId="0" applyFont="1" applyFill="1" applyBorder="1" applyAlignment="1">
      <alignment horizontal="left"/>
    </xf>
    <xf numFmtId="0" fontId="34" fillId="2" borderId="42" xfId="0" applyFont="1" applyFill="1" applyBorder="1" applyAlignment="1">
      <alignment horizontal="left"/>
    </xf>
    <xf numFmtId="0" fontId="34" fillId="2" borderId="54" xfId="0" applyFont="1" applyFill="1" applyBorder="1" applyAlignment="1">
      <alignment horizontal="left"/>
    </xf>
    <xf numFmtId="0" fontId="34" fillId="2" borderId="20" xfId="0" applyFont="1" applyFill="1" applyBorder="1" applyAlignment="1">
      <alignment horizontal="left"/>
    </xf>
    <xf numFmtId="0" fontId="34" fillId="2" borderId="53" xfId="0" applyFont="1" applyFill="1" applyBorder="1" applyAlignment="1">
      <alignment horizontal="left"/>
    </xf>
    <xf numFmtId="0" fontId="35" fillId="2" borderId="19" xfId="0" applyFont="1" applyFill="1" applyBorder="1" applyAlignment="1">
      <alignment horizontal="left"/>
    </xf>
    <xf numFmtId="0" fontId="35" fillId="2" borderId="52" xfId="0" applyFont="1" applyFill="1" applyBorder="1" applyAlignment="1">
      <alignment horizontal="left"/>
    </xf>
    <xf numFmtId="0" fontId="34" fillId="2" borderId="50" xfId="0" applyFont="1" applyFill="1" applyBorder="1" applyAlignment="1">
      <alignment horizontal="left"/>
    </xf>
    <xf numFmtId="0" fontId="34" fillId="2" borderId="51" xfId="0" applyFont="1" applyFill="1" applyBorder="1" applyAlignment="1">
      <alignment horizontal="left"/>
    </xf>
    <xf numFmtId="0" fontId="2" fillId="2" borderId="0" xfId="0" applyFont="1" applyFill="1" applyAlignment="1">
      <alignment horizontal="left" vertical="center" wrapText="1"/>
    </xf>
    <xf numFmtId="0" fontId="39" fillId="2" borderId="30" xfId="0" applyFont="1" applyFill="1" applyBorder="1" applyAlignment="1">
      <alignment horizontal="center" vertical="center" wrapText="1"/>
    </xf>
    <xf numFmtId="0" fontId="39" fillId="2" borderId="35" xfId="0" applyFont="1" applyFill="1" applyBorder="1" applyAlignment="1">
      <alignment horizontal="center" vertical="center" wrapText="1"/>
    </xf>
    <xf numFmtId="0" fontId="39" fillId="2" borderId="31" xfId="0" applyFont="1" applyFill="1" applyBorder="1" applyAlignment="1">
      <alignment horizontal="center" vertical="center" wrapText="1"/>
    </xf>
    <xf numFmtId="0" fontId="39" fillId="2" borderId="28"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32"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39" fillId="2" borderId="29" xfId="0" applyFont="1" applyFill="1" applyBorder="1" applyAlignment="1">
      <alignment horizontal="center" vertical="center" wrapText="1"/>
    </xf>
    <xf numFmtId="0" fontId="39" fillId="2" borderId="34" xfId="0" applyFont="1" applyFill="1" applyBorder="1" applyAlignment="1">
      <alignment horizontal="center" vertical="center" wrapText="1"/>
    </xf>
    <xf numFmtId="0" fontId="40" fillId="2" borderId="35"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11" xfId="0" applyFont="1" applyFill="1" applyBorder="1" applyAlignment="1">
      <alignment horizontal="center" vertical="center"/>
    </xf>
    <xf numFmtId="0" fontId="34" fillId="2" borderId="61" xfId="0" applyFont="1" applyFill="1" applyBorder="1" applyAlignment="1">
      <alignment horizontal="left"/>
    </xf>
    <xf numFmtId="0" fontId="34" fillId="2" borderId="62" xfId="0" applyFont="1" applyFill="1" applyBorder="1" applyAlignment="1">
      <alignment horizontal="left"/>
    </xf>
    <xf numFmtId="0" fontId="34" fillId="2" borderId="63" xfId="0" applyFont="1" applyFill="1" applyBorder="1" applyAlignment="1">
      <alignment horizontal="left"/>
    </xf>
    <xf numFmtId="0" fontId="50" fillId="2" borderId="4" xfId="0" applyFont="1" applyFill="1" applyBorder="1" applyAlignment="1">
      <alignment horizontal="left"/>
    </xf>
    <xf numFmtId="0" fontId="50" fillId="2" borderId="1" xfId="0" applyFont="1" applyFill="1" applyBorder="1" applyAlignment="1">
      <alignment horizontal="left"/>
    </xf>
    <xf numFmtId="0" fontId="34" fillId="2" borderId="10" xfId="0" applyFont="1" applyFill="1" applyBorder="1" applyAlignment="1">
      <alignment horizontal="left"/>
    </xf>
    <xf numFmtId="0" fontId="34" fillId="2" borderId="11" xfId="0" applyFont="1" applyFill="1" applyBorder="1" applyAlignment="1">
      <alignment horizontal="left"/>
    </xf>
    <xf numFmtId="0" fontId="34" fillId="2" borderId="60" xfId="0" applyFont="1" applyFill="1" applyBorder="1" applyAlignment="1">
      <alignment horizontal="left"/>
    </xf>
    <xf numFmtId="0" fontId="34" fillId="2" borderId="18" xfId="0" applyFont="1" applyFill="1" applyBorder="1" applyAlignment="1">
      <alignment horizontal="left"/>
    </xf>
    <xf numFmtId="0" fontId="34" fillId="2" borderId="14" xfId="0" applyFont="1" applyFill="1" applyBorder="1" applyAlignment="1">
      <alignment horizontal="left"/>
    </xf>
    <xf numFmtId="0" fontId="13" fillId="2" borderId="0" xfId="0" applyFont="1" applyFill="1" applyAlignment="1">
      <alignment horizontal="center" vertical="center"/>
    </xf>
    <xf numFmtId="0" fontId="6" fillId="2" borderId="33"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2" fillId="2" borderId="0" xfId="0" applyFont="1" applyFill="1" applyAlignment="1">
      <alignment horizontal="center"/>
    </xf>
    <xf numFmtId="0" fontId="11" fillId="2" borderId="4" xfId="0" applyFont="1" applyFill="1" applyBorder="1" applyAlignment="1">
      <alignment horizontal="center"/>
    </xf>
    <xf numFmtId="0" fontId="11" fillId="2" borderId="1" xfId="0" applyFont="1" applyFill="1" applyBorder="1" applyAlignment="1">
      <alignment horizontal="center"/>
    </xf>
    <xf numFmtId="0" fontId="35" fillId="2" borderId="50" xfId="0" applyFont="1" applyFill="1" applyBorder="1" applyAlignment="1">
      <alignment horizontal="left"/>
    </xf>
    <xf numFmtId="0" fontId="35" fillId="2" borderId="51" xfId="0" applyFont="1" applyFill="1" applyBorder="1" applyAlignment="1">
      <alignment horizontal="left"/>
    </xf>
    <xf numFmtId="0" fontId="2" fillId="2" borderId="0" xfId="0" applyFont="1" applyFill="1" applyBorder="1" applyAlignment="1">
      <alignment horizontal="left" wrapText="1"/>
    </xf>
    <xf numFmtId="0" fontId="40" fillId="2" borderId="0" xfId="0" applyFont="1" applyFill="1" applyBorder="1" applyAlignment="1">
      <alignment horizontal="left" wrapText="1"/>
    </xf>
    <xf numFmtId="0" fontId="4" fillId="2" borderId="0" xfId="0" applyFont="1" applyFill="1" applyAlignment="1">
      <alignment horizontal="left" vertical="center" wrapText="1"/>
    </xf>
    <xf numFmtId="0" fontId="43" fillId="2" borderId="0" xfId="0" applyFont="1" applyFill="1" applyAlignment="1">
      <alignment horizontal="left" vertical="center" wrapText="1"/>
    </xf>
    <xf numFmtId="0" fontId="2" fillId="2" borderId="0" xfId="0" applyFont="1" applyFill="1" applyAlignment="1">
      <alignment horizontal="left" vertical="center"/>
    </xf>
    <xf numFmtId="0" fontId="40" fillId="2" borderId="0" xfId="0" applyFont="1" applyFill="1" applyAlignment="1">
      <alignment horizontal="left" vertical="center"/>
    </xf>
    <xf numFmtId="0" fontId="4" fillId="2" borderId="0" xfId="0" applyFont="1" applyFill="1" applyAlignment="1">
      <alignment horizontal="left" wrapText="1"/>
    </xf>
    <xf numFmtId="0" fontId="43" fillId="2" borderId="0" xfId="0" applyFont="1" applyFill="1" applyAlignment="1">
      <alignment horizontal="left" wrapText="1"/>
    </xf>
    <xf numFmtId="0" fontId="13" fillId="2" borderId="3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4"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1"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Alignment="1">
      <alignment horizontal="left" wrapText="1"/>
    </xf>
    <xf numFmtId="0" fontId="12" fillId="2" borderId="30" xfId="0" applyFont="1" applyFill="1" applyBorder="1" applyAlignment="1">
      <alignment horizontal="center"/>
    </xf>
    <xf numFmtId="0" fontId="12" fillId="2" borderId="35" xfId="0" applyFont="1" applyFill="1" applyBorder="1" applyAlignment="1">
      <alignment horizontal="center"/>
    </xf>
    <xf numFmtId="0" fontId="12" fillId="2" borderId="31" xfId="0" applyFont="1" applyFill="1" applyBorder="1" applyAlignment="1">
      <alignment horizontal="center"/>
    </xf>
    <xf numFmtId="0" fontId="12" fillId="2" borderId="28" xfId="0" applyFont="1" applyFill="1" applyBorder="1" applyAlignment="1">
      <alignment horizontal="center"/>
    </xf>
    <xf numFmtId="0" fontId="12" fillId="2" borderId="0" xfId="0" applyFont="1" applyFill="1" applyBorder="1" applyAlignment="1">
      <alignment horizontal="center"/>
    </xf>
    <xf numFmtId="0" fontId="12" fillId="2" borderId="32" xfId="0" applyFont="1" applyFill="1" applyBorder="1" applyAlignment="1">
      <alignment horizontal="center"/>
    </xf>
    <xf numFmtId="0" fontId="12" fillId="2" borderId="33" xfId="0" applyFont="1" applyFill="1" applyBorder="1" applyAlignment="1">
      <alignment horizontal="center"/>
    </xf>
    <xf numFmtId="0" fontId="12" fillId="2" borderId="29" xfId="0" applyFont="1" applyFill="1" applyBorder="1" applyAlignment="1">
      <alignment horizontal="center"/>
    </xf>
    <xf numFmtId="0" fontId="12" fillId="2" borderId="34" xfId="0" applyFont="1" applyFill="1" applyBorder="1" applyAlignment="1">
      <alignment horizontal="center"/>
    </xf>
    <xf numFmtId="0" fontId="40" fillId="2" borderId="0" xfId="0" applyFont="1" applyFill="1" applyAlignment="1">
      <alignment horizontal="left" wrapText="1"/>
    </xf>
    <xf numFmtId="0" fontId="13" fillId="2" borderId="0" xfId="0" applyFont="1" applyFill="1" applyAlignment="1">
      <alignment horizontal="left" vertical="center"/>
    </xf>
    <xf numFmtId="0" fontId="39" fillId="2" borderId="0" xfId="0" applyFont="1" applyFill="1" applyAlignment="1">
      <alignment horizontal="left" vertical="center" wrapText="1"/>
    </xf>
    <xf numFmtId="0" fontId="29" fillId="2" borderId="0" xfId="0" applyFont="1" applyFill="1" applyBorder="1" applyAlignment="1">
      <alignment horizontal="center" vertical="top" wrapText="1"/>
    </xf>
    <xf numFmtId="0" fontId="6" fillId="2" borderId="30" xfId="0" applyFont="1" applyFill="1" applyBorder="1" applyAlignment="1">
      <alignment horizontal="center"/>
    </xf>
    <xf numFmtId="0" fontId="6" fillId="2" borderId="35" xfId="0" applyFont="1" applyFill="1" applyBorder="1" applyAlignment="1">
      <alignment horizontal="center"/>
    </xf>
    <xf numFmtId="0" fontId="6" fillId="2" borderId="28" xfId="0" applyFont="1" applyFill="1" applyBorder="1" applyAlignment="1">
      <alignment horizontal="center"/>
    </xf>
    <xf numFmtId="0" fontId="6" fillId="2" borderId="0" xfId="0" applyFont="1" applyFill="1" applyBorder="1" applyAlignment="1">
      <alignment horizontal="center"/>
    </xf>
    <xf numFmtId="0" fontId="7" fillId="2" borderId="4" xfId="0" applyFont="1" applyFill="1" applyBorder="1" applyAlignment="1">
      <alignment horizontal="left"/>
    </xf>
    <xf numFmtId="0" fontId="7" fillId="2" borderId="1" xfId="0" applyFont="1" applyFill="1" applyBorder="1" applyAlignment="1">
      <alignment horizontal="left"/>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5" fillId="2" borderId="4" xfId="0" applyFont="1" applyFill="1" applyBorder="1" applyAlignment="1">
      <alignment horizontal="center" vertical="center"/>
    </xf>
    <xf numFmtId="0" fontId="45" fillId="2" borderId="1" xfId="0" applyFont="1" applyFill="1" applyBorder="1" applyAlignment="1">
      <alignment horizontal="center" vertical="center"/>
    </xf>
    <xf numFmtId="0" fontId="45" fillId="2" borderId="2" xfId="0" applyFont="1" applyFill="1" applyBorder="1" applyAlignment="1">
      <alignment horizontal="center" vertical="center"/>
    </xf>
    <xf numFmtId="2" fontId="48" fillId="2" borderId="16" xfId="0" applyNumberFormat="1" applyFont="1" applyFill="1" applyBorder="1" applyAlignment="1">
      <alignment horizontal="center" vertical="center"/>
    </xf>
    <xf numFmtId="2" fontId="48" fillId="2" borderId="17" xfId="0" applyNumberFormat="1" applyFont="1" applyFill="1" applyBorder="1" applyAlignment="1">
      <alignment horizontal="center" vertical="center"/>
    </xf>
    <xf numFmtId="2" fontId="49" fillId="2" borderId="23" xfId="0" applyNumberFormat="1" applyFont="1" applyFill="1" applyBorder="1" applyAlignment="1">
      <alignment horizontal="center" vertical="center"/>
    </xf>
    <xf numFmtId="2" fontId="49" fillId="2" borderId="13" xfId="0" applyNumberFormat="1" applyFont="1" applyFill="1" applyBorder="1" applyAlignment="1">
      <alignment horizontal="center" vertical="center"/>
    </xf>
    <xf numFmtId="2" fontId="49" fillId="2" borderId="21" xfId="0" applyNumberFormat="1" applyFont="1" applyFill="1" applyBorder="1" applyAlignment="1">
      <alignment horizontal="center" vertical="center"/>
    </xf>
    <xf numFmtId="2" fontId="49" fillId="2" borderId="24"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cellXfs>
  <cellStyles count="5">
    <cellStyle name="Link" xfId="3" builtinId="8"/>
    <cellStyle name="Prozent" xfId="1" builtinId="5"/>
    <cellStyle name="Standard" xfId="0" builtinId="0"/>
    <cellStyle name="Währung" xfId="2" builtinId="4"/>
    <cellStyle name="Währung 2" xfId="4"/>
  </cellStyles>
  <dxfs count="13">
    <dxf>
      <font>
        <color rgb="FFC00000"/>
      </font>
      <fill>
        <patternFill>
          <fgColor rgb="FFFF897D"/>
          <bgColor rgb="FFFF5050"/>
        </patternFill>
      </fill>
    </dxf>
    <dxf>
      <font>
        <color theme="9" tint="-0.24994659260841701"/>
      </font>
      <fill>
        <patternFill>
          <fgColor theme="9" tint="0.59996337778862885"/>
          <bgColor rgb="FFCCFFCC"/>
        </patternFill>
      </fill>
    </dxf>
    <dxf>
      <font>
        <color rgb="FF9C0006"/>
      </font>
      <fill>
        <patternFill>
          <bgColor rgb="FFFFC7CE"/>
        </patternFill>
      </fill>
    </dxf>
    <dxf>
      <font>
        <color rgb="FF006100"/>
      </font>
      <fill>
        <patternFill>
          <bgColor rgb="FFC6EFCE"/>
        </patternFill>
      </fill>
    </dxf>
    <dxf>
      <font>
        <color rgb="FFC00000"/>
      </font>
      <fill>
        <patternFill patternType="solid">
          <fgColor rgb="FFFF897D"/>
          <bgColor rgb="FFFF7C80"/>
        </patternFill>
      </fill>
    </dxf>
    <dxf>
      <font>
        <b/>
        <i val="0"/>
        <color theme="9" tint="-0.499984740745262"/>
      </font>
      <fill>
        <patternFill>
          <bgColor theme="9" tint="0.79998168889431442"/>
        </patternFill>
      </fill>
    </dxf>
    <dxf>
      <font>
        <b/>
        <i val="0"/>
        <color theme="5" tint="-0.499984740745262"/>
      </font>
      <fill>
        <patternFill>
          <bgColor theme="5" tint="0.79998168889431442"/>
        </patternFill>
      </fill>
    </dxf>
    <dxf>
      <font>
        <b/>
        <i val="0"/>
        <color theme="9" tint="-0.499984740745262"/>
      </font>
      <fill>
        <patternFill>
          <bgColor theme="9" tint="0.79998168889431442"/>
        </patternFill>
      </fill>
    </dxf>
    <dxf>
      <font>
        <b/>
        <i val="0"/>
        <color theme="5" tint="-0.499984740745262"/>
      </font>
      <fill>
        <patternFill>
          <bgColor theme="5" tint="0.79998168889431442"/>
        </patternFill>
      </fill>
    </dxf>
    <dxf>
      <font>
        <b/>
        <i val="0"/>
        <color theme="9" tint="-0.499984740745262"/>
      </font>
      <fill>
        <patternFill>
          <bgColor theme="9" tint="0.79998168889431442"/>
        </patternFill>
      </fill>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i val="0"/>
        <color theme="9" tint="-0.499984740745262"/>
      </font>
      <fill>
        <patternFill>
          <bgColor theme="9" tint="0.79998168889431442"/>
        </patternFill>
      </fill>
    </dxf>
  </dxfs>
  <tableStyles count="0" defaultTableStyle="TableStyleMedium2" defaultPivotStyle="PivotStyleLight16"/>
  <colors>
    <mruColors>
      <color rgb="FFFF7C80"/>
      <color rgb="FFFF897D"/>
      <color rgb="FFFF5757"/>
      <color rgb="FFFF3300"/>
      <color rgb="FF009999"/>
      <color rgb="FFFF5050"/>
      <color rgb="FFCCFFCC"/>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Scroll" dx="26" fmlaLink="$I$73" horiz="1" max="100" page="10" val="0"/>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Datenbank!$M$2"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Datenbank!$N$2"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Scroll" dx="26" fmlaLink="$I$76" horiz="1" max="100" page="10" val="0"/>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Datenbank!$O$2"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Datenbank!$P$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Datenbank!$EV$2"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Scroll" dx="26" fmlaLink="$I$79" horiz="1" max="100" page="10"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atenbank!$EX$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Datenbank!$EY$2"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Scroll" dx="26" fmlaLink="$I$82" horiz="1" max="100" page="10" val="0"/>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Scroll" dx="26" fmlaLink="$I$85" horiz="1" max="100" page="10" val="0"/>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6.xml><?xml version="1.0" encoding="utf-8"?>
<formControlPr xmlns="http://schemas.microsoft.com/office/spreadsheetml/2009/9/main" objectType="Scroll" dx="26" fmlaLink="$I$88" horiz="1" max="100" page="10" val="0"/>
</file>

<file path=xl/ctrlProps/ctrlProp7.xml><?xml version="1.0" encoding="utf-8"?>
<formControlPr xmlns="http://schemas.microsoft.com/office/spreadsheetml/2009/9/main" objectType="Radio" firstButton="1" fmlaLink="Datenbank!$L$2"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7"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gif"/><Relationship Id="rId6" Type="http://schemas.openxmlformats.org/officeDocument/2006/relationships/hyperlink" Target="#'Daten hinter Input'!A1"/><Relationship Id="rId5" Type="http://schemas.openxmlformats.org/officeDocument/2006/relationships/image" Target="../media/image3.png"/><Relationship Id="rId4" Type="http://schemas.openxmlformats.org/officeDocument/2006/relationships/image" Target="../media/image3.sv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685800</xdr:colOff>
      <xdr:row>0</xdr:row>
      <xdr:rowOff>80010</xdr:rowOff>
    </xdr:from>
    <xdr:to>
      <xdr:col>13</xdr:col>
      <xdr:colOff>466725</xdr:colOff>
      <xdr:row>33</xdr:row>
      <xdr:rowOff>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85800" y="80010"/>
          <a:ext cx="10553700" cy="5282565"/>
        </a:xfrm>
        <a:prstGeom prst="rect">
          <a:avLst/>
        </a:prstGeom>
        <a:solidFill>
          <a:schemeClr val="lt1"/>
        </a:solidFill>
        <a:ln w="15875" cmpd="sng">
          <a:solidFill>
            <a:srgbClr val="00999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Sehr geehrte/r M³E-Nutzer*in,</a:t>
          </a:r>
          <a:r>
            <a:rPr lang="en-US" sz="1000">
              <a:latin typeface="Arial" panose="020B0604020202020204" pitchFamily="34" charset="0"/>
              <a:cs typeface="Arial" panose="020B0604020202020204" pitchFamily="34" charset="0"/>
            </a:rPr>
            <a:t> </a:t>
          </a:r>
        </a:p>
        <a:p>
          <a:endParaRPr lang="en-US"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das Team der Transfer-Bewertungs-Toolbox des Projektes TransInno_LSA, freut sich, dass Sie sich entschlossen haben, Ihre Aktivität mithilfe unseres Tools zu evaluieren.</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M³E ermöglicht es Ihnen, die Sichtbarkeit Ihres persönlichen Engagements im Bereich der Third Mission zu erhöhen, indem es</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die Bedeutung Ihrer Aktivität zum Beispiel für die Reputationssteigerung und Profilgestaltung Ihrer Hochschule misst.</a:t>
          </a:r>
          <a:r>
            <a:rPr lang="en-US" sz="1000">
              <a:solidFill>
                <a:sysClr val="windowText" lastClr="000000"/>
              </a:solidFill>
              <a:latin typeface="Arial" panose="020B0604020202020204" pitchFamily="34" charset="0"/>
              <a:cs typeface="Arial" panose="020B0604020202020204" pitchFamily="34" charset="0"/>
            </a:rPr>
            <a:t> </a:t>
          </a:r>
        </a:p>
        <a:p>
          <a:endParaRPr lang="en-US"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Es wird um die Einordnung Ihrer Aktivität im Kontext der Third Mission, die Gewichtung von Third Mission-Zielen</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und die Aufnahme und Bewertung der Inputs und Outputs sowie des Outcomes und Impacts gehen,</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die Sie mit Ihrer Third-Mission-Aktivität in Verbindung bringen.</a:t>
          </a:r>
          <a:r>
            <a:rPr lang="en-US" sz="1000">
              <a:solidFill>
                <a:sysClr val="windowText" lastClr="000000"/>
              </a:solidFill>
              <a:latin typeface="Arial" panose="020B0604020202020204" pitchFamily="34" charset="0"/>
              <a:cs typeface="Arial" panose="020B0604020202020204" pitchFamily="34" charset="0"/>
            </a:rPr>
            <a:t> Das Tool ermöglicht sowohl</a:t>
          </a:r>
          <a:r>
            <a:rPr lang="en-US" sz="1000" baseline="0">
              <a:solidFill>
                <a:sysClr val="windowText" lastClr="000000"/>
              </a:solidFill>
              <a:latin typeface="Arial" panose="020B0604020202020204" pitchFamily="34" charset="0"/>
              <a:cs typeface="Arial" panose="020B0604020202020204" pitchFamily="34" charset="0"/>
            </a:rPr>
            <a:t> eine ex ante- als auch eine ex post-Evaluation. Selbstverständlich kann auch eine aktuell laufende Aktivität bewertet werden, sofern die notwendigen Daten vorliegen.</a:t>
          </a:r>
        </a:p>
        <a:p>
          <a:endParaRPr lang="en-US"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Bewerten Sie so viele Aktivitäten, wie Sie mögen.</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Pro Aktivität nutzen Sie dafür bitte den Download einer jeweils neuen M³E-Excel-Tabelle, da pro Datei lediglich die</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Bewertung einer einzigen Aktivität möglich ist. Zur Bewertung nehmen Sie sich pro Aktivität idealerweise 25-30 Minuten Zeit.</a:t>
          </a:r>
          <a:r>
            <a:rPr lang="en-US" sz="1000">
              <a:solidFill>
                <a:sysClr val="windowText" lastClr="000000"/>
              </a:solidFill>
              <a:latin typeface="Arial" panose="020B0604020202020204" pitchFamily="34" charset="0"/>
              <a:cs typeface="Arial" panose="020B0604020202020204" pitchFamily="34" charset="0"/>
            </a:rPr>
            <a:t> </a:t>
          </a:r>
        </a:p>
        <a:p>
          <a:endParaRPr lang="en-US"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Die angezeigten</a:t>
          </a:r>
          <a:r>
            <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rPr>
            <a:t> Kriterien, Kostenansätze und Indikatoren basieren auf aktuellen, im Projekt empirisch hergeleiteten Ergebnissen. Um eine individuelle Weiterentwicklung des Tools zu ermöglichen, wurden dafür bearbeitbare Felder im Excel-Format gewählt, die Sie nach Bedarf gern ändern dürfen. Z</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udem haben Sie die Möglichkeit, das Sheet "Daten hinter Input" zu bearbeiten, um konkrete Berechnungen</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individuell anzupassen.</a:t>
          </a:r>
        </a:p>
        <a:p>
          <a:endParaRPr lang="en-US"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Bitte</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beachten Sie: Grundlage der Bewertung stellen eine Nutzwertanalyse und eine Kostenwirksamkeitsanalyse dar.</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Beide Verfahren systematisieren zur Evaluation jeweils Ihre persönliche Sicht auf den Erfolg der Aktivität. Jede an</a:t>
          </a:r>
          <a:r>
            <a:rPr lang="en-US" sz="1000">
              <a:solidFill>
                <a:sysClr val="windowText" lastClr="000000"/>
              </a:solidFill>
              <a:latin typeface="Arial" panose="020B0604020202020204" pitchFamily="34" charset="0"/>
              <a:cs typeface="Arial" panose="020B0604020202020204" pitchFamily="34" charset="0"/>
            </a:rPr>
            <a:t>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einer solchen Evaluation beteiligte Person kann aufgrund abweichender Präferenzen deren Erfolg anders einschätzen.</a:t>
          </a:r>
          <a:endParaRPr lang="en-US" sz="1000">
            <a:solidFill>
              <a:sysClr val="windowText" lastClr="000000"/>
            </a:solidFill>
            <a:latin typeface="Arial" panose="020B0604020202020204" pitchFamily="34" charset="0"/>
            <a:cs typeface="Arial" panose="020B0604020202020204" pitchFamily="34" charset="0"/>
          </a:endParaRPr>
        </a:p>
        <a:p>
          <a:endParaRPr lang="en-US"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Da beide</a:t>
          </a:r>
          <a:r>
            <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rPr>
            <a:t> Methoden </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von Vergleichen leben, haben wir im Ergebnisteil ein Ampelsystem integriert, das</a:t>
          </a:r>
          <a:r>
            <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rPr>
            <a:t> ihre Aktivität im anonymen Vergleich mit anderen bereits bewerteten Aktivitäten darstellt, die sich derzeit in unserer Datenbank befinden.</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 </a:t>
          </a: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Um Begrifflichkeiten oder Hilfestellungen nachzuschlagen, nutzen Sie bitte das zugehörige auf der Website hinterlegte Manual. </a:t>
          </a:r>
          <a:r>
            <a:rPr lang="en-US" sz="1000">
              <a:solidFill>
                <a:sysClr val="windowText" lastClr="000000"/>
              </a:solidFill>
              <a:effectLst/>
              <a:latin typeface="Arial" panose="020B0604020202020204" pitchFamily="34" charset="0"/>
              <a:ea typeface="+mn-ea"/>
              <a:cs typeface="Arial" panose="020B0604020202020204" pitchFamily="34" charset="0"/>
            </a:rPr>
            <a:t>Außerdem finden Sie </a:t>
          </a:r>
          <a:r>
            <a:rPr lang="en-US" sz="1000">
              <a:solidFill>
                <a:schemeClr val="dk1"/>
              </a:solidFill>
              <a:effectLst/>
              <a:latin typeface="Arial" panose="020B0604020202020204" pitchFamily="34" charset="0"/>
              <a:ea typeface="+mn-ea"/>
              <a:cs typeface="Arial" panose="020B0604020202020204" pitchFamily="34" charset="0"/>
            </a:rPr>
            <a:t>hier ein Video, das Ihnen das Tool und dessen Ablauf erklärt. </a:t>
          </a:r>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Wir würden uns sehr freuen, wenn Sie uns im Nachgang der Nutzung Ihre Evaluationen durch</a:t>
          </a:r>
          <a:r>
            <a:rPr lang="en-US" sz="1000">
              <a:latin typeface="Arial" panose="020B0604020202020204" pitchFamily="34" charset="0"/>
              <a:cs typeface="Arial" panose="020B0604020202020204" pitchFamily="34" charset="0"/>
            </a:rPr>
            <a:t> </a:t>
          </a:r>
          <a:r>
            <a:rPr lang="en-US" sz="1000" b="0" i="0" u="none" strike="noStrike">
              <a:solidFill>
                <a:schemeClr val="dk1"/>
              </a:solidFill>
              <a:effectLst/>
              <a:latin typeface="Arial" panose="020B0604020202020204" pitchFamily="34" charset="0"/>
              <a:ea typeface="+mn-ea"/>
              <a:cs typeface="Arial" panose="020B0604020202020204" pitchFamily="34" charset="0"/>
            </a:rPr>
            <a:t>Versand als E-Mail (tbt@hs-harz.de) zur Verfügung stellen, damit wir den Vergleichsrahmen stetig aktualisieren und ausweiten können.</a:t>
          </a:r>
          <a:r>
            <a:rPr lang="en-US" sz="1000">
              <a:latin typeface="Arial" panose="020B0604020202020204" pitchFamily="34" charset="0"/>
              <a:cs typeface="Arial" panose="020B0604020202020204" pitchFamily="34" charset="0"/>
            </a:rPr>
            <a:t> </a:t>
          </a:r>
        </a:p>
        <a:p>
          <a:endParaRPr lang="en-US" sz="1000" b="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ysClr val="windowText" lastClr="000000"/>
              </a:solidFill>
              <a:effectLst/>
              <a:latin typeface="Arial" panose="020B0604020202020204" pitchFamily="34" charset="0"/>
              <a:ea typeface="+mn-ea"/>
              <a:cs typeface="Arial" panose="020B0604020202020204" pitchFamily="34" charset="0"/>
            </a:rPr>
            <a:t>Los geht</a:t>
          </a:r>
          <a:r>
            <a:rPr lang="en-US" sz="1000" b="0" i="0" baseline="0">
              <a:solidFill>
                <a:sysClr val="windowText" lastClr="000000"/>
              </a:solidFill>
              <a:effectLst/>
              <a:latin typeface="Arial" panose="020B0604020202020204" pitchFamily="34" charset="0"/>
              <a:ea typeface="+mn-ea"/>
              <a:cs typeface="Arial" panose="020B0604020202020204" pitchFamily="34" charset="0"/>
            </a:rPr>
            <a:t> es</a:t>
          </a:r>
          <a:r>
            <a:rPr lang="en-US" sz="1000" b="0" i="0">
              <a:solidFill>
                <a:sysClr val="windowText" lastClr="000000"/>
              </a:solidFill>
              <a:effectLst/>
              <a:latin typeface="Arial" panose="020B0604020202020204" pitchFamily="34" charset="0"/>
              <a:ea typeface="+mn-ea"/>
              <a:cs typeface="Arial" panose="020B0604020202020204" pitchFamily="34" charset="0"/>
            </a:rPr>
            <a:t> mit dem Fragebogen!</a:t>
          </a:r>
          <a:r>
            <a:rPr lang="en-US" sz="1000" b="0">
              <a:solidFill>
                <a:sysClr val="windowText" lastClr="00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effectLst/>
            <a:latin typeface="Arial" panose="020B0604020202020204" pitchFamily="34" charset="0"/>
            <a:ea typeface="+mn-ea"/>
            <a:cs typeface="Arial" panose="020B0604020202020204" pitchFamily="34" charset="0"/>
          </a:endParaRPr>
        </a:p>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a:t>
          </a:r>
        </a:p>
      </xdr:txBody>
    </xdr:sp>
    <xdr:clientData/>
  </xdr:twoCellAnchor>
  <xdr:twoCellAnchor>
    <xdr:from>
      <xdr:col>1</xdr:col>
      <xdr:colOff>0</xdr:colOff>
      <xdr:row>123</xdr:row>
      <xdr:rowOff>2558</xdr:rowOff>
    </xdr:from>
    <xdr:to>
      <xdr:col>1</xdr:col>
      <xdr:colOff>6350</xdr:colOff>
      <xdr:row>123</xdr:row>
      <xdr:rowOff>6350</xdr:rowOff>
    </xdr:to>
    <xdr:pic>
      <xdr:nvPicPr>
        <xdr:cNvPr id="11" name="Grafik 70" descr="https://ww2.unipark.de/uc/Teilprojekt_TBT/770e/layout/t.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96353"/>
          <a:ext cx="6350" cy="3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271</xdr:row>
      <xdr:rowOff>0</xdr:rowOff>
    </xdr:from>
    <xdr:ext cx="50800" cy="12700"/>
    <xdr:pic>
      <xdr:nvPicPr>
        <xdr:cNvPr id="64" name="Grafik 63" descr="https://ww2.unipark.de/uc/Teilprojekt_TBT/770e/layout/t.gif">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59756386"/>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271</xdr:row>
      <xdr:rowOff>0</xdr:rowOff>
    </xdr:from>
    <xdr:ext cx="50800" cy="12700"/>
    <xdr:pic>
      <xdr:nvPicPr>
        <xdr:cNvPr id="65" name="Grafik 64" descr="https://ww2.unipark.de/uc/Teilprojekt_TBT/770e/layout/t.gif">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54569591"/>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271</xdr:row>
      <xdr:rowOff>0</xdr:rowOff>
    </xdr:from>
    <xdr:ext cx="50800" cy="12700"/>
    <xdr:pic>
      <xdr:nvPicPr>
        <xdr:cNvPr id="67" name="Grafik 66" descr="https://ww2.unipark.de/uc/Teilprojekt_TBT/770e/layout/t.gif">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540587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243</xdr:row>
      <xdr:rowOff>0</xdr:rowOff>
    </xdr:from>
    <xdr:ext cx="50800" cy="12700"/>
    <xdr:pic>
      <xdr:nvPicPr>
        <xdr:cNvPr id="69" name="Grafik 68" descr="https://ww2.unipark.de/uc/Teilprojekt_TBT/770e/layout/t.gif">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243</xdr:row>
      <xdr:rowOff>0</xdr:rowOff>
    </xdr:from>
    <xdr:ext cx="50800" cy="12700"/>
    <xdr:pic>
      <xdr:nvPicPr>
        <xdr:cNvPr id="70" name="Grafik 69" descr="https://ww2.unipark.de/uc/Teilprojekt_TBT/770e/layout/t.gif">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243</xdr:row>
      <xdr:rowOff>0</xdr:rowOff>
    </xdr:from>
    <xdr:ext cx="50800" cy="12700"/>
    <xdr:pic>
      <xdr:nvPicPr>
        <xdr:cNvPr id="71" name="Grafik 70" descr="https://ww2.unipark.de/uc/Teilprojekt_TBT/770e/layout/t.gif">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271</xdr:row>
      <xdr:rowOff>0</xdr:rowOff>
    </xdr:from>
    <xdr:ext cx="50800" cy="12700"/>
    <xdr:pic>
      <xdr:nvPicPr>
        <xdr:cNvPr id="73" name="Grafik 72" descr="https://ww2.unipark.de/uc/Teilprojekt_TBT/770e/layout/t.gif">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540587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271</xdr:row>
      <xdr:rowOff>0</xdr:rowOff>
    </xdr:from>
    <xdr:ext cx="50800" cy="12700"/>
    <xdr:pic>
      <xdr:nvPicPr>
        <xdr:cNvPr id="74" name="Grafik 73" descr="https://ww2.unipark.de/uc/Teilprojekt_TBT/770e/layout/t.gif">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540587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243</xdr:row>
      <xdr:rowOff>0</xdr:rowOff>
    </xdr:from>
    <xdr:ext cx="50800" cy="12700"/>
    <xdr:pic>
      <xdr:nvPicPr>
        <xdr:cNvPr id="75" name="Grafik 74" descr="https://ww2.unipark.de/uc/Teilprojekt_TBT/770e/layout/t.gif">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243</xdr:row>
      <xdr:rowOff>0</xdr:rowOff>
    </xdr:from>
    <xdr:ext cx="50800" cy="12700"/>
    <xdr:pic>
      <xdr:nvPicPr>
        <xdr:cNvPr id="76" name="Grafik 75" descr="https://ww2.unipark.de/uc/Teilprojekt_TBT/770e/layout/t.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271</xdr:row>
      <xdr:rowOff>0</xdr:rowOff>
    </xdr:from>
    <xdr:ext cx="50800" cy="12700"/>
    <xdr:pic>
      <xdr:nvPicPr>
        <xdr:cNvPr id="77" name="Grafik 76" descr="https://ww2.unipark.de/uc/Teilprojekt_TBT/770e/layout/t.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540587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271</xdr:row>
      <xdr:rowOff>0</xdr:rowOff>
    </xdr:from>
    <xdr:ext cx="50800" cy="12700"/>
    <xdr:pic>
      <xdr:nvPicPr>
        <xdr:cNvPr id="78" name="Grafik 77" descr="https://ww2.unipark.de/uc/Teilprojekt_TBT/770e/layout/t.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818" y="540587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243</xdr:row>
      <xdr:rowOff>0</xdr:rowOff>
    </xdr:from>
    <xdr:ext cx="50800" cy="12700"/>
    <xdr:pic>
      <xdr:nvPicPr>
        <xdr:cNvPr id="79" name="Grafik 78" descr="https://ww2.unipark.de/uc/Teilprojekt_TBT/770e/layout/t.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243</xdr:row>
      <xdr:rowOff>0</xdr:rowOff>
    </xdr:from>
    <xdr:ext cx="50800" cy="12700"/>
    <xdr:pic>
      <xdr:nvPicPr>
        <xdr:cNvPr id="80" name="Grafik 79" descr="https://ww2.unipark.de/uc/Teilprojekt_TBT/770e/layout/t.gif">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243</xdr:row>
      <xdr:rowOff>0</xdr:rowOff>
    </xdr:from>
    <xdr:ext cx="50800" cy="12700"/>
    <xdr:pic>
      <xdr:nvPicPr>
        <xdr:cNvPr id="81" name="Grafik 80" descr="https://ww2.unipark.de/uc/Teilprojekt_TBT/770e/layout/t.gif">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243</xdr:row>
      <xdr:rowOff>0</xdr:rowOff>
    </xdr:from>
    <xdr:ext cx="50800" cy="12700"/>
    <xdr:pic>
      <xdr:nvPicPr>
        <xdr:cNvPr id="82" name="Grafik 81" descr="https://ww2.unipark.de/uc/Teilprojekt_TBT/770e/layout/t.gif">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244</xdr:row>
      <xdr:rowOff>0</xdr:rowOff>
    </xdr:from>
    <xdr:ext cx="50800" cy="12700"/>
    <xdr:pic>
      <xdr:nvPicPr>
        <xdr:cNvPr id="83" name="Grafik 82" descr="https://ww2.unipark.de/uc/Teilprojekt_TBT/770e/layout/t.gif">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805795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218</xdr:row>
      <xdr:rowOff>0</xdr:rowOff>
    </xdr:from>
    <xdr:ext cx="50800" cy="12700"/>
    <xdr:pic>
      <xdr:nvPicPr>
        <xdr:cNvPr id="84" name="Grafik 83" descr="https://ww2.unipark.de/uc/Teilprojekt_TBT/770e/layout/t.gif">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38065364"/>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63500</xdr:colOff>
      <xdr:row>271</xdr:row>
      <xdr:rowOff>0</xdr:rowOff>
    </xdr:from>
    <xdr:ext cx="50800" cy="12700"/>
    <xdr:pic>
      <xdr:nvPicPr>
        <xdr:cNvPr id="85" name="Grafik 84" descr="https://ww2.unipark.de/uc/Teilprojekt_TBT/770e/layout/t.gif">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512012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86" name="Grafik 85" descr="https://ww2.unipark.de/uc/Teilprojekt_TBT/770e/layout/t.gif">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891645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218</xdr:row>
      <xdr:rowOff>0</xdr:rowOff>
    </xdr:from>
    <xdr:ext cx="50800" cy="12700"/>
    <xdr:pic>
      <xdr:nvPicPr>
        <xdr:cNvPr id="87" name="Grafik 86" descr="https://ww2.unipark.de/uc/Teilprojekt_TBT/770e/layout/t.gif">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38065364"/>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88" name="Grafik 87" descr="https://ww2.unipark.de/uc/Teilprojekt_TBT/770e/layout/t.gif">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3703682"/>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218</xdr:row>
      <xdr:rowOff>0</xdr:rowOff>
    </xdr:from>
    <xdr:ext cx="50800" cy="12700"/>
    <xdr:pic>
      <xdr:nvPicPr>
        <xdr:cNvPr id="89" name="Grafik 88" descr="https://ww2.unipark.de/uc/Teilprojekt_TBT/770e/layout/t.gif">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38065364"/>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90" name="Grafik 89" descr="https://ww2.unipark.de/uc/Teilprojekt_TBT/770e/layout/t.gif">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891645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91" name="Grafik 90" descr="https://ww2.unipark.de/uc/Teilprojekt_TBT/770e/layout/t.gif">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3703682"/>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243</xdr:row>
      <xdr:rowOff>0</xdr:rowOff>
    </xdr:from>
    <xdr:ext cx="50800" cy="12700"/>
    <xdr:pic>
      <xdr:nvPicPr>
        <xdr:cNvPr id="92" name="Grafik 91" descr="https://ww2.unipark.de/uc/Teilprojekt_TBT/770e/layout/t.gif">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7884773"/>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270</xdr:row>
      <xdr:rowOff>0</xdr:rowOff>
    </xdr:from>
    <xdr:ext cx="50800" cy="12700"/>
    <xdr:pic>
      <xdr:nvPicPr>
        <xdr:cNvPr id="93" name="Grafik 92" descr="https://ww2.unipark.de/uc/Teilprojekt_TBT/770e/layout/t.gif">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5729909"/>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196</xdr:row>
      <xdr:rowOff>0</xdr:rowOff>
    </xdr:from>
    <xdr:ext cx="50800" cy="12700"/>
    <xdr:pic>
      <xdr:nvPicPr>
        <xdr:cNvPr id="94" name="Grafik 93" descr="https://ww2.unipark.de/uc/Teilprojekt_TBT/770e/layout/t.gif">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346277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194</xdr:row>
      <xdr:rowOff>0</xdr:rowOff>
    </xdr:from>
    <xdr:ext cx="50800" cy="12700"/>
    <xdr:pic>
      <xdr:nvPicPr>
        <xdr:cNvPr id="96" name="Grafik 95" descr="https://ww2.unipark.de/uc/Teilprojekt_TBT/770e/layout/t.gif">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34445864"/>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101" name="Grafik 100" descr="https://ww2.unipark.de/uc/Teilprojekt_TBT/770e/layout/t.gif">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9893682"/>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102" name="Grafik 101" descr="https://ww2.unipark.de/uc/Teilprojekt_TBT/770e/layout/t.gif">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49893682"/>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104" name="Grafik 103" descr="https://ww2.unipark.de/uc/Teilprojekt_TBT/770e/layout/t.gif">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0554331"/>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107" name="Grafik 106" descr="https://ww2.unipark.de/uc/Teilprojekt_TBT/770e/layout/t.gif">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2675808"/>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108" name="Grafik 107" descr="https://ww2.unipark.de/uc/Teilprojekt_TBT/770e/layout/t.gif">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405870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109" name="Grafik 108" descr="https://ww2.unipark.de/uc/Teilprojekt_TBT/770e/layout/t.gif">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3340000"/>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63500</xdr:colOff>
      <xdr:row>271</xdr:row>
      <xdr:rowOff>0</xdr:rowOff>
    </xdr:from>
    <xdr:ext cx="50800" cy="12700"/>
    <xdr:pic>
      <xdr:nvPicPr>
        <xdr:cNvPr id="110" name="Grafik 109" descr="https://ww2.unipark.de/uc/Teilprojekt_TBT/770e/layout/t.gif">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3525389"/>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5</xdr:col>
          <xdr:colOff>38100</xdr:colOff>
          <xdr:row>71</xdr:row>
          <xdr:rowOff>66675</xdr:rowOff>
        </xdr:from>
        <xdr:to>
          <xdr:col>7</xdr:col>
          <xdr:colOff>200025</xdr:colOff>
          <xdr:row>73</xdr:row>
          <xdr:rowOff>76200</xdr:rowOff>
        </xdr:to>
        <xdr:sp macro="" textlink="">
          <xdr:nvSpPr>
            <xdr:cNvPr id="1041" name="Scroll Bar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absoluteAnchor>
    <xdr:pos x="9399254" y="12287527"/>
    <xdr:ext cx="1842872" cy="1139707"/>
    <xdr:grpSp>
      <xdr:nvGrpSpPr>
        <xdr:cNvPr id="4" name="Gruppieren 3">
          <a:extLst>
            <a:ext uri="{FF2B5EF4-FFF2-40B4-BE49-F238E27FC236}">
              <a16:creationId xmlns:a16="http://schemas.microsoft.com/office/drawing/2014/main" id="{00000000-0008-0000-0000-000004000000}"/>
            </a:ext>
          </a:extLst>
        </xdr:cNvPr>
        <xdr:cNvGrpSpPr>
          <a:grpSpLocks noChangeAspect="1"/>
        </xdr:cNvGrpSpPr>
      </xdr:nvGrpSpPr>
      <xdr:grpSpPr>
        <a:xfrm>
          <a:off x="9399254" y="12287527"/>
          <a:ext cx="1842872" cy="1139707"/>
          <a:chOff x="6671545" y="14407513"/>
          <a:chExt cx="1840992" cy="1139952"/>
        </a:xfrm>
      </xdr:grpSpPr>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671545" y="14407513"/>
            <a:ext cx="1840992" cy="1139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0" rtlCol="0" anchor="t"/>
          <a:lstStyle/>
          <a:p>
            <a:pPr algn="ctr"/>
            <a:r>
              <a:rPr lang="de-DE" sz="1100" b="1">
                <a:solidFill>
                  <a:srgbClr val="009999"/>
                </a:solidFill>
              </a:rPr>
              <a:t>Gibt es ein </a:t>
            </a:r>
            <a:r>
              <a:rPr lang="de-DE" sz="1100" b="1" baseline="0">
                <a:solidFill>
                  <a:srgbClr val="009999"/>
                </a:solidFill>
              </a:rPr>
              <a:t>Problem</a:t>
            </a:r>
            <a:r>
              <a:rPr lang="de-DE" sz="1100" b="1">
                <a:solidFill>
                  <a:srgbClr val="009999"/>
                </a:solidFill>
              </a:rPr>
              <a:t>? Vielleicht hilft ein Blick in unser </a:t>
            </a:r>
            <a:r>
              <a:rPr lang="de-DE" sz="1100" b="1" u="none">
                <a:solidFill>
                  <a:srgbClr val="009999"/>
                </a:solidFill>
              </a:rPr>
              <a:t>Manual</a:t>
            </a:r>
            <a:r>
              <a:rPr lang="de-DE" sz="1100" b="1">
                <a:solidFill>
                  <a:srgbClr val="009999"/>
                </a:solidFill>
              </a:rPr>
              <a:t> oder unser </a:t>
            </a:r>
            <a:r>
              <a:rPr lang="de-DE" sz="1100" b="1" u="none">
                <a:solidFill>
                  <a:srgbClr val="009999"/>
                </a:solidFill>
              </a:rPr>
              <a:t>Video</a:t>
            </a:r>
            <a:r>
              <a:rPr lang="de-DE" sz="1100" b="1">
                <a:solidFill>
                  <a:srgbClr val="009999"/>
                </a:solidFill>
              </a:rPr>
              <a:t>.</a:t>
            </a:r>
          </a:p>
        </xdr:txBody>
      </xdr:sp>
      <xdr:pic>
        <xdr:nvPicPr>
          <xdr:cNvPr id="121" name="Grafik 120" descr="Hilfe mit einfarbiger Füllung">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317057" y="14419705"/>
            <a:ext cx="359664" cy="359664"/>
          </a:xfrm>
          <a:prstGeom prst="rect">
            <a:avLst/>
          </a:prstGeom>
        </xdr:spPr>
      </xdr:pic>
    </xdr:grpSp>
    <xdr:clientData/>
  </xdr:absoluteAnchor>
  <mc:AlternateContent xmlns:mc="http://schemas.openxmlformats.org/markup-compatibility/2006">
    <mc:Choice xmlns:a14="http://schemas.microsoft.com/office/drawing/2010/main" Requires="a14">
      <xdr:twoCellAnchor editAs="oneCell">
        <xdr:from>
          <xdr:col>5</xdr:col>
          <xdr:colOff>47625</xdr:colOff>
          <xdr:row>74</xdr:row>
          <xdr:rowOff>76200</xdr:rowOff>
        </xdr:from>
        <xdr:to>
          <xdr:col>7</xdr:col>
          <xdr:colOff>209550</xdr:colOff>
          <xdr:row>76</xdr:row>
          <xdr:rowOff>85725</xdr:rowOff>
        </xdr:to>
        <xdr:sp macro="" textlink="">
          <xdr:nvSpPr>
            <xdr:cNvPr id="1046" name="Scroll Bar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77</xdr:row>
          <xdr:rowOff>57150</xdr:rowOff>
        </xdr:from>
        <xdr:to>
          <xdr:col>7</xdr:col>
          <xdr:colOff>209550</xdr:colOff>
          <xdr:row>79</xdr:row>
          <xdr:rowOff>76200</xdr:rowOff>
        </xdr:to>
        <xdr:sp macro="" textlink="">
          <xdr:nvSpPr>
            <xdr:cNvPr id="1047" name="Scroll Bar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80</xdr:row>
          <xdr:rowOff>76200</xdr:rowOff>
        </xdr:from>
        <xdr:to>
          <xdr:col>7</xdr:col>
          <xdr:colOff>209550</xdr:colOff>
          <xdr:row>82</xdr:row>
          <xdr:rowOff>85725</xdr:rowOff>
        </xdr:to>
        <xdr:sp macro="" textlink="">
          <xdr:nvSpPr>
            <xdr:cNvPr id="1048" name="Scroll Bar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83</xdr:row>
          <xdr:rowOff>76200</xdr:rowOff>
        </xdr:from>
        <xdr:to>
          <xdr:col>7</xdr:col>
          <xdr:colOff>209550</xdr:colOff>
          <xdr:row>85</xdr:row>
          <xdr:rowOff>85725</xdr:rowOff>
        </xdr:to>
        <xdr:sp macro="" textlink="">
          <xdr:nvSpPr>
            <xdr:cNvPr id="1049" name="Scroll Bar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86</xdr:row>
          <xdr:rowOff>57150</xdr:rowOff>
        </xdr:from>
        <xdr:to>
          <xdr:col>7</xdr:col>
          <xdr:colOff>219075</xdr:colOff>
          <xdr:row>88</xdr:row>
          <xdr:rowOff>76200</xdr:rowOff>
        </xdr:to>
        <xdr:sp macro="" textlink="">
          <xdr:nvSpPr>
            <xdr:cNvPr id="1050" name="Scroll Bar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absoluteAnchor>
    <xdr:pos x="7767204" y="35714152"/>
    <xdr:ext cx="1914525" cy="1203882"/>
    <xdr:grpSp>
      <xdr:nvGrpSpPr>
        <xdr:cNvPr id="131" name="Gruppieren 130">
          <a:extLst>
            <a:ext uri="{FF2B5EF4-FFF2-40B4-BE49-F238E27FC236}">
              <a16:creationId xmlns:a16="http://schemas.microsoft.com/office/drawing/2014/main" id="{00000000-0008-0000-0000-000083000000}"/>
            </a:ext>
          </a:extLst>
        </xdr:cNvPr>
        <xdr:cNvGrpSpPr>
          <a:grpSpLocks noChangeAspect="1"/>
        </xdr:cNvGrpSpPr>
      </xdr:nvGrpSpPr>
      <xdr:grpSpPr>
        <a:xfrm>
          <a:off x="7767204" y="35714152"/>
          <a:ext cx="1914525" cy="1203882"/>
          <a:chOff x="6219441" y="11146151"/>
          <a:chExt cx="1840992" cy="1139952"/>
        </a:xfrm>
      </xdr:grpSpPr>
      <xdr:sp macro="" textlink="">
        <xdr:nvSpPr>
          <xdr:cNvPr id="132" name="Textfeld 131">
            <a:extLst>
              <a:ext uri="{FF2B5EF4-FFF2-40B4-BE49-F238E27FC236}">
                <a16:creationId xmlns:a16="http://schemas.microsoft.com/office/drawing/2014/main" id="{00000000-0008-0000-0000-000084000000}"/>
              </a:ext>
            </a:extLst>
          </xdr:cNvPr>
          <xdr:cNvSpPr txBox="1"/>
        </xdr:nvSpPr>
        <xdr:spPr>
          <a:xfrm>
            <a:off x="6219441" y="11146151"/>
            <a:ext cx="1840992" cy="1139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0" rtlCol="0" anchor="t"/>
          <a:lstStyle/>
          <a:p>
            <a:pPr algn="ctr"/>
            <a:r>
              <a:rPr lang="de-DE" sz="1100" b="1">
                <a:solidFill>
                  <a:srgbClr val="009999"/>
                </a:solidFill>
              </a:rPr>
              <a:t>Gibt es ein Problem? </a:t>
            </a:r>
            <a:r>
              <a:rPr lang="de-DE" sz="1100" b="1" u="none">
                <a:solidFill>
                  <a:srgbClr val="009999"/>
                </a:solidFill>
              </a:rPr>
              <a:t>Vielleicht hilft ein Blick in unser Manual </a:t>
            </a:r>
            <a:r>
              <a:rPr lang="de-DE" sz="1100" b="1">
                <a:solidFill>
                  <a:srgbClr val="009999"/>
                </a:solidFill>
              </a:rPr>
              <a:t>oder unser </a:t>
            </a:r>
            <a:r>
              <a:rPr lang="de-DE" sz="1100" b="1" u="none">
                <a:solidFill>
                  <a:srgbClr val="009999"/>
                </a:solidFill>
              </a:rPr>
              <a:t>Video</a:t>
            </a:r>
            <a:r>
              <a:rPr lang="de-DE" sz="1100" b="1">
                <a:solidFill>
                  <a:srgbClr val="009999"/>
                </a:solidFill>
              </a:rPr>
              <a:t>.</a:t>
            </a:r>
          </a:p>
        </xdr:txBody>
      </xdr:sp>
      <xdr:pic>
        <xdr:nvPicPr>
          <xdr:cNvPr id="133" name="Grafik 132" descr="Hilfe mit einfarbiger Füllung">
            <a:extLst>
              <a:ext uri="{FF2B5EF4-FFF2-40B4-BE49-F238E27FC236}">
                <a16:creationId xmlns:a16="http://schemas.microsoft.com/office/drawing/2014/main" id="{00000000-0008-0000-0000-00008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6987637" y="11168153"/>
            <a:ext cx="358382" cy="323905"/>
          </a:xfrm>
          <a:prstGeom prst="rect">
            <a:avLst/>
          </a:prstGeom>
        </xdr:spPr>
      </xdr:pic>
    </xdr:grpSp>
    <xdr:clientData/>
  </xdr:absoluteAnchor>
  <xdr:oneCellAnchor>
    <xdr:from>
      <xdr:col>3</xdr:col>
      <xdr:colOff>63500</xdr:colOff>
      <xdr:row>271</xdr:row>
      <xdr:rowOff>0</xdr:rowOff>
    </xdr:from>
    <xdr:ext cx="50800" cy="12700"/>
    <xdr:pic>
      <xdr:nvPicPr>
        <xdr:cNvPr id="164" name="Grafik 163" descr="https://ww2.unipark.de/uc/Teilprojekt_TBT/770e/layout/t.gif">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5318" y="52675808"/>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absoluteAnchor>
    <xdr:pos x="7827647" y="18065662"/>
    <xdr:ext cx="1842872" cy="2236167"/>
    <xdr:sp macro="" textlink="">
      <xdr:nvSpPr>
        <xdr:cNvPr id="6" name="Textfeld 5">
          <a:hlinkClick xmlns:r="http://schemas.openxmlformats.org/officeDocument/2006/relationships" r:id="rId6"/>
          <a:extLst>
            <a:ext uri="{FF2B5EF4-FFF2-40B4-BE49-F238E27FC236}">
              <a16:creationId xmlns:a16="http://schemas.microsoft.com/office/drawing/2014/main" id="{00000000-0008-0000-0000-000006000000}"/>
            </a:ext>
          </a:extLst>
        </xdr:cNvPr>
        <xdr:cNvSpPr txBox="1"/>
      </xdr:nvSpPr>
      <xdr:spPr>
        <a:xfrm>
          <a:off x="7827647" y="18065662"/>
          <a:ext cx="1842872" cy="2236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0" rtlCol="0" anchor="t"/>
        <a:lstStyle/>
        <a:p>
          <a:pPr algn="ctr"/>
          <a:r>
            <a:rPr lang="de-DE" sz="1100" b="1">
              <a:solidFill>
                <a:srgbClr val="009999"/>
              </a:solidFill>
            </a:rPr>
            <a:t>Hinweis: </a:t>
          </a:r>
        </a:p>
        <a:p>
          <a:pPr algn="ctr"/>
          <a:r>
            <a:rPr lang="de-DE" sz="1100" b="1">
              <a:solidFill>
                <a:srgbClr val="009999"/>
              </a:solidFill>
            </a:rPr>
            <a:t>Zur Berechnung der Input-Kosten werden pauschal ermittelte Durchschnittswerte der Hochschule Harz  genutzt. Diese können Sie im Sheet </a:t>
          </a:r>
          <a:r>
            <a:rPr lang="de-DE" sz="1100" b="1" u="sng">
              <a:solidFill>
                <a:srgbClr val="009999"/>
              </a:solidFill>
            </a:rPr>
            <a:t>"Daten hinter Input" </a:t>
          </a:r>
          <a:r>
            <a:rPr lang="de-DE" sz="1100" b="1">
              <a:solidFill>
                <a:srgbClr val="009999"/>
              </a:solidFill>
            </a:rPr>
            <a:t>einsehen und  an Ihre Institution anpassen. </a:t>
          </a:r>
        </a:p>
      </xdr:txBody>
    </xdr:sp>
    <xdr:clientData/>
  </xdr:absoluteAnchor>
  <mc:AlternateContent xmlns:mc="http://schemas.openxmlformats.org/markup-compatibility/2006">
    <mc:Choice xmlns:a14="http://schemas.microsoft.com/office/drawing/2010/main" Requires="a14">
      <xdr:twoCellAnchor editAs="oneCell">
        <xdr:from>
          <xdr:col>4</xdr:col>
          <xdr:colOff>342900</xdr:colOff>
          <xdr:row>105</xdr:row>
          <xdr:rowOff>647700</xdr:rowOff>
        </xdr:from>
        <xdr:to>
          <xdr:col>4</xdr:col>
          <xdr:colOff>552450</xdr:colOff>
          <xdr:row>107</xdr:row>
          <xdr:rowOff>28575</xdr:rowOff>
        </xdr:to>
        <xdr:sp macro="" textlink="">
          <xdr:nvSpPr>
            <xdr:cNvPr id="1120" name="Option Butto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105</xdr:row>
          <xdr:rowOff>609600</xdr:rowOff>
        </xdr:from>
        <xdr:to>
          <xdr:col>7</xdr:col>
          <xdr:colOff>190500</xdr:colOff>
          <xdr:row>107</xdr:row>
          <xdr:rowOff>76200</xdr:rowOff>
        </xdr:to>
        <xdr:sp macro="" textlink="">
          <xdr:nvSpPr>
            <xdr:cNvPr id="1121" name="Group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107</xdr:row>
          <xdr:rowOff>114300</xdr:rowOff>
        </xdr:from>
        <xdr:to>
          <xdr:col>7</xdr:col>
          <xdr:colOff>190500</xdr:colOff>
          <xdr:row>109</xdr:row>
          <xdr:rowOff>66675</xdr:rowOff>
        </xdr:to>
        <xdr:sp macro="" textlink="">
          <xdr:nvSpPr>
            <xdr:cNvPr id="1122" name="Group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105</xdr:row>
          <xdr:rowOff>638175</xdr:rowOff>
        </xdr:from>
        <xdr:to>
          <xdr:col>5</xdr:col>
          <xdr:colOff>542925</xdr:colOff>
          <xdr:row>107</xdr:row>
          <xdr:rowOff>28575</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105</xdr:row>
          <xdr:rowOff>647700</xdr:rowOff>
        </xdr:from>
        <xdr:to>
          <xdr:col>6</xdr:col>
          <xdr:colOff>638175</xdr:colOff>
          <xdr:row>107</xdr:row>
          <xdr:rowOff>19050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109</xdr:row>
          <xdr:rowOff>114300</xdr:rowOff>
        </xdr:from>
        <xdr:to>
          <xdr:col>7</xdr:col>
          <xdr:colOff>190500</xdr:colOff>
          <xdr:row>111</xdr:row>
          <xdr:rowOff>66675</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111</xdr:row>
          <xdr:rowOff>104775</xdr:rowOff>
        </xdr:from>
        <xdr:to>
          <xdr:col>7</xdr:col>
          <xdr:colOff>190500</xdr:colOff>
          <xdr:row>113</xdr:row>
          <xdr:rowOff>57150</xdr:rowOff>
        </xdr:to>
        <xdr:sp macro="" textlink="">
          <xdr:nvSpPr>
            <xdr:cNvPr id="1134" name="Group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113</xdr:row>
          <xdr:rowOff>95250</xdr:rowOff>
        </xdr:from>
        <xdr:to>
          <xdr:col>7</xdr:col>
          <xdr:colOff>190500</xdr:colOff>
          <xdr:row>115</xdr:row>
          <xdr:rowOff>57150</xdr:rowOff>
        </xdr:to>
        <xdr:sp macro="" textlink="">
          <xdr:nvSpPr>
            <xdr:cNvPr id="1135" name="Group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107</xdr:row>
          <xdr:rowOff>133350</xdr:rowOff>
        </xdr:from>
        <xdr:to>
          <xdr:col>4</xdr:col>
          <xdr:colOff>590550</xdr:colOff>
          <xdr:row>109</xdr:row>
          <xdr:rowOff>28575</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107</xdr:row>
          <xdr:rowOff>133350</xdr:rowOff>
        </xdr:from>
        <xdr:to>
          <xdr:col>5</xdr:col>
          <xdr:colOff>552450</xdr:colOff>
          <xdr:row>109</xdr:row>
          <xdr:rowOff>28575</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107</xdr:row>
          <xdr:rowOff>133350</xdr:rowOff>
        </xdr:from>
        <xdr:to>
          <xdr:col>6</xdr:col>
          <xdr:colOff>647700</xdr:colOff>
          <xdr:row>109</xdr:row>
          <xdr:rowOff>19050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109</xdr:row>
          <xdr:rowOff>133350</xdr:rowOff>
        </xdr:from>
        <xdr:to>
          <xdr:col>4</xdr:col>
          <xdr:colOff>590550</xdr:colOff>
          <xdr:row>111</xdr:row>
          <xdr:rowOff>28575</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109</xdr:row>
          <xdr:rowOff>142875</xdr:rowOff>
        </xdr:from>
        <xdr:to>
          <xdr:col>5</xdr:col>
          <xdr:colOff>571500</xdr:colOff>
          <xdr:row>111</xdr:row>
          <xdr:rowOff>28575</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109</xdr:row>
          <xdr:rowOff>142875</xdr:rowOff>
        </xdr:from>
        <xdr:to>
          <xdr:col>6</xdr:col>
          <xdr:colOff>647700</xdr:colOff>
          <xdr:row>111</xdr:row>
          <xdr:rowOff>28575</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111</xdr:row>
          <xdr:rowOff>133350</xdr:rowOff>
        </xdr:from>
        <xdr:to>
          <xdr:col>4</xdr:col>
          <xdr:colOff>590550</xdr:colOff>
          <xdr:row>113</xdr:row>
          <xdr:rowOff>28575</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111</xdr:row>
          <xdr:rowOff>142875</xdr:rowOff>
        </xdr:from>
        <xdr:to>
          <xdr:col>5</xdr:col>
          <xdr:colOff>571500</xdr:colOff>
          <xdr:row>113</xdr:row>
          <xdr:rowOff>28575</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111</xdr:row>
          <xdr:rowOff>133350</xdr:rowOff>
        </xdr:from>
        <xdr:to>
          <xdr:col>6</xdr:col>
          <xdr:colOff>647700</xdr:colOff>
          <xdr:row>113</xdr:row>
          <xdr:rowOff>19050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113</xdr:row>
          <xdr:rowOff>133350</xdr:rowOff>
        </xdr:from>
        <xdr:to>
          <xdr:col>4</xdr:col>
          <xdr:colOff>590550</xdr:colOff>
          <xdr:row>115</xdr:row>
          <xdr:rowOff>28575</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113</xdr:row>
          <xdr:rowOff>133350</xdr:rowOff>
        </xdr:from>
        <xdr:to>
          <xdr:col>5</xdr:col>
          <xdr:colOff>571500</xdr:colOff>
          <xdr:row>115</xdr:row>
          <xdr:rowOff>28575</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113</xdr:row>
          <xdr:rowOff>133350</xdr:rowOff>
        </xdr:from>
        <xdr:to>
          <xdr:col>6</xdr:col>
          <xdr:colOff>657225</xdr:colOff>
          <xdr:row>115</xdr:row>
          <xdr:rowOff>28575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277</xdr:row>
          <xdr:rowOff>0</xdr:rowOff>
        </xdr:from>
        <xdr:to>
          <xdr:col>6</xdr:col>
          <xdr:colOff>952500</xdr:colOff>
          <xdr:row>284</xdr:row>
          <xdr:rowOff>0</xdr:rowOff>
        </xdr:to>
        <xdr:sp macro="" textlink="">
          <xdr:nvSpPr>
            <xdr:cNvPr id="1204" name="Group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277</xdr:row>
          <xdr:rowOff>133350</xdr:rowOff>
        </xdr:from>
        <xdr:to>
          <xdr:col>2</xdr:col>
          <xdr:colOff>857250</xdr:colOff>
          <xdr:row>279</xdr:row>
          <xdr:rowOff>19050</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279</xdr:row>
          <xdr:rowOff>142875</xdr:rowOff>
        </xdr:from>
        <xdr:to>
          <xdr:col>3</xdr:col>
          <xdr:colOff>0</xdr:colOff>
          <xdr:row>281</xdr:row>
          <xdr:rowOff>28575</xdr:rowOff>
        </xdr:to>
        <xdr:sp macro="" textlink="">
          <xdr:nvSpPr>
            <xdr:cNvPr id="1207" name="Option Butto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281</xdr:row>
          <xdr:rowOff>152400</xdr:rowOff>
        </xdr:from>
        <xdr:to>
          <xdr:col>3</xdr:col>
          <xdr:colOff>0</xdr:colOff>
          <xdr:row>283</xdr:row>
          <xdr:rowOff>38100</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299</xdr:row>
          <xdr:rowOff>76200</xdr:rowOff>
        </xdr:from>
        <xdr:to>
          <xdr:col>6</xdr:col>
          <xdr:colOff>942975</xdr:colOff>
          <xdr:row>303</xdr:row>
          <xdr:rowOff>95250</xdr:rowOff>
        </xdr:to>
        <xdr:sp macro="" textlink="">
          <xdr:nvSpPr>
            <xdr:cNvPr id="1210" name="Group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3</xdr:col>
      <xdr:colOff>63500</xdr:colOff>
      <xdr:row>302</xdr:row>
      <xdr:rowOff>2558</xdr:rowOff>
    </xdr:from>
    <xdr:ext cx="50800" cy="12700"/>
    <xdr:pic>
      <xdr:nvPicPr>
        <xdr:cNvPr id="7" name="Grafik 6" descr="https://ww2.unipark.de/uc/Teilprojekt_TBT/770e/layout/t.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7707" y="5520157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381000</xdr:colOff>
          <xdr:row>300</xdr:row>
          <xdr:rowOff>57150</xdr:rowOff>
        </xdr:from>
        <xdr:to>
          <xdr:col>2</xdr:col>
          <xdr:colOff>628650</xdr:colOff>
          <xdr:row>301</xdr:row>
          <xdr:rowOff>114300</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300</xdr:row>
          <xdr:rowOff>57150</xdr:rowOff>
        </xdr:from>
        <xdr:to>
          <xdr:col>3</xdr:col>
          <xdr:colOff>581025</xdr:colOff>
          <xdr:row>301</xdr:row>
          <xdr:rowOff>114300</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300</xdr:row>
          <xdr:rowOff>57150</xdr:rowOff>
        </xdr:from>
        <xdr:to>
          <xdr:col>4</xdr:col>
          <xdr:colOff>581025</xdr:colOff>
          <xdr:row>301</xdr:row>
          <xdr:rowOff>114300</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300</xdr:row>
          <xdr:rowOff>57150</xdr:rowOff>
        </xdr:from>
        <xdr:to>
          <xdr:col>5</xdr:col>
          <xdr:colOff>581025</xdr:colOff>
          <xdr:row>301</xdr:row>
          <xdr:rowOff>114300</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300</xdr:row>
          <xdr:rowOff>57150</xdr:rowOff>
        </xdr:from>
        <xdr:to>
          <xdr:col>6</xdr:col>
          <xdr:colOff>485775</xdr:colOff>
          <xdr:row>301</xdr:row>
          <xdr:rowOff>123825</xdr:rowOff>
        </xdr:to>
        <xdr:sp macro="" textlink="">
          <xdr:nvSpPr>
            <xdr:cNvPr id="1216" name="Option Button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12</xdr:col>
      <xdr:colOff>0</xdr:colOff>
      <xdr:row>270</xdr:row>
      <xdr:rowOff>0</xdr:rowOff>
    </xdr:from>
    <xdr:ext cx="50800" cy="12700"/>
    <xdr:pic>
      <xdr:nvPicPr>
        <xdr:cNvPr id="9" name="Grafik 8" descr="https://ww2.unipark.de/uc/Teilprojekt_TBT/770e/layout/t.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6286" y="64037688"/>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270</xdr:row>
      <xdr:rowOff>0</xdr:rowOff>
    </xdr:from>
    <xdr:ext cx="50800" cy="12700"/>
    <xdr:pic>
      <xdr:nvPicPr>
        <xdr:cNvPr id="10" name="Grafik 9" descr="https://ww2.unipark.de/uc/Teilprojekt_TBT/770e/layout/t.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6286" y="66392961"/>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270</xdr:row>
      <xdr:rowOff>0</xdr:rowOff>
    </xdr:from>
    <xdr:ext cx="50800" cy="12700"/>
    <xdr:pic>
      <xdr:nvPicPr>
        <xdr:cNvPr id="12" name="Grafik 11" descr="https://ww2.unipark.de/uc/Teilprojekt_TBT/770e/layout/t.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6286" y="68916468"/>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271</xdr:row>
      <xdr:rowOff>0</xdr:rowOff>
    </xdr:from>
    <xdr:ext cx="50800" cy="12700"/>
    <xdr:pic>
      <xdr:nvPicPr>
        <xdr:cNvPr id="13" name="Grafik 12" descr="https://ww2.unipark.de/uc/Teilprojekt_TBT/770e/layout/t.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1922" y="71944675"/>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270</xdr:row>
      <xdr:rowOff>0</xdr:rowOff>
    </xdr:from>
    <xdr:ext cx="50800" cy="12700"/>
    <xdr:pic>
      <xdr:nvPicPr>
        <xdr:cNvPr id="14" name="Grafik 13" descr="https://ww2.unipark.de/uc/Teilprojekt_TBT/770e/layout/t.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6286" y="71271740"/>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270</xdr:row>
      <xdr:rowOff>0</xdr:rowOff>
    </xdr:from>
    <xdr:ext cx="50800" cy="12700"/>
    <xdr:pic>
      <xdr:nvPicPr>
        <xdr:cNvPr id="16" name="Grafik 15" descr="https://ww2.unipark.de/uc/Teilprojekt_TBT/770e/layout/t.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6286" y="73795247"/>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19050</xdr:colOff>
          <xdr:row>311</xdr:row>
          <xdr:rowOff>0</xdr:rowOff>
        </xdr:from>
        <xdr:to>
          <xdr:col>6</xdr:col>
          <xdr:colOff>942975</xdr:colOff>
          <xdr:row>318</xdr:row>
          <xdr:rowOff>0</xdr:rowOff>
        </xdr:to>
        <xdr:sp macro="" textlink="">
          <xdr:nvSpPr>
            <xdr:cNvPr id="1284" name="Group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311</xdr:row>
          <xdr:rowOff>133350</xdr:rowOff>
        </xdr:from>
        <xdr:to>
          <xdr:col>2</xdr:col>
          <xdr:colOff>857250</xdr:colOff>
          <xdr:row>313</xdr:row>
          <xdr:rowOff>19050</xdr:rowOff>
        </xdr:to>
        <xdr:sp macro="" textlink="">
          <xdr:nvSpPr>
            <xdr:cNvPr id="1285" name="Option Button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313</xdr:row>
          <xdr:rowOff>142875</xdr:rowOff>
        </xdr:from>
        <xdr:to>
          <xdr:col>3</xdr:col>
          <xdr:colOff>0</xdr:colOff>
          <xdr:row>315</xdr:row>
          <xdr:rowOff>28575</xdr:rowOff>
        </xdr:to>
        <xdr:sp macro="" textlink="">
          <xdr:nvSpPr>
            <xdr:cNvPr id="1286" name="Option Button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315</xdr:row>
          <xdr:rowOff>152400</xdr:rowOff>
        </xdr:from>
        <xdr:to>
          <xdr:col>3</xdr:col>
          <xdr:colOff>0</xdr:colOff>
          <xdr:row>317</xdr:row>
          <xdr:rowOff>38100</xdr:rowOff>
        </xdr:to>
        <xdr:sp macro="" textlink="">
          <xdr:nvSpPr>
            <xdr:cNvPr id="1287" name="Option Button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330</xdr:row>
          <xdr:rowOff>76200</xdr:rowOff>
        </xdr:from>
        <xdr:to>
          <xdr:col>6</xdr:col>
          <xdr:colOff>942975</xdr:colOff>
          <xdr:row>334</xdr:row>
          <xdr:rowOff>95250</xdr:rowOff>
        </xdr:to>
        <xdr:sp macro="" textlink="">
          <xdr:nvSpPr>
            <xdr:cNvPr id="1288" name="Group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3</xdr:col>
      <xdr:colOff>63500</xdr:colOff>
      <xdr:row>333</xdr:row>
      <xdr:rowOff>2558</xdr:rowOff>
    </xdr:from>
    <xdr:ext cx="50800" cy="12700"/>
    <xdr:pic>
      <xdr:nvPicPr>
        <xdr:cNvPr id="5" name="Grafik 4" descr="https://ww2.unipark.de/uc/Teilprojekt_TBT/770e/layout/t.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0860" y="91127598"/>
          <a:ext cx="50800" cy="12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2</xdr:col>
          <xdr:colOff>381000</xdr:colOff>
          <xdr:row>331</xdr:row>
          <xdr:rowOff>57150</xdr:rowOff>
        </xdr:from>
        <xdr:to>
          <xdr:col>2</xdr:col>
          <xdr:colOff>628650</xdr:colOff>
          <xdr:row>332</xdr:row>
          <xdr:rowOff>114300</xdr:rowOff>
        </xdr:to>
        <xdr:sp macro="" textlink="">
          <xdr:nvSpPr>
            <xdr:cNvPr id="1289" name="Option Button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331</xdr:row>
          <xdr:rowOff>57150</xdr:rowOff>
        </xdr:from>
        <xdr:to>
          <xdr:col>3</xdr:col>
          <xdr:colOff>581025</xdr:colOff>
          <xdr:row>332</xdr:row>
          <xdr:rowOff>114300</xdr:rowOff>
        </xdr:to>
        <xdr:sp macro="" textlink="">
          <xdr:nvSpPr>
            <xdr:cNvPr id="1290" name="Option Button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331</xdr:row>
          <xdr:rowOff>57150</xdr:rowOff>
        </xdr:from>
        <xdr:to>
          <xdr:col>4</xdr:col>
          <xdr:colOff>581025</xdr:colOff>
          <xdr:row>332</xdr:row>
          <xdr:rowOff>114300</xdr:rowOff>
        </xdr:to>
        <xdr:sp macro="" textlink="">
          <xdr:nvSpPr>
            <xdr:cNvPr id="1291" name="Option Button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331</xdr:row>
          <xdr:rowOff>57150</xdr:rowOff>
        </xdr:from>
        <xdr:to>
          <xdr:col>5</xdr:col>
          <xdr:colOff>581025</xdr:colOff>
          <xdr:row>332</xdr:row>
          <xdr:rowOff>114300</xdr:rowOff>
        </xdr:to>
        <xdr:sp macro="" textlink="">
          <xdr:nvSpPr>
            <xdr:cNvPr id="1292" name="Option Button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331</xdr:row>
          <xdr:rowOff>57150</xdr:rowOff>
        </xdr:from>
        <xdr:to>
          <xdr:col>6</xdr:col>
          <xdr:colOff>485775</xdr:colOff>
          <xdr:row>332</xdr:row>
          <xdr:rowOff>123825</xdr:rowOff>
        </xdr:to>
        <xdr:sp macro="" textlink="">
          <xdr:nvSpPr>
            <xdr:cNvPr id="1293" name="Option Button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123</xdr:row>
          <xdr:rowOff>76200</xdr:rowOff>
        </xdr:from>
        <xdr:to>
          <xdr:col>7</xdr:col>
          <xdr:colOff>95250</xdr:colOff>
          <xdr:row>130</xdr:row>
          <xdr:rowOff>104775</xdr:rowOff>
        </xdr:to>
        <xdr:sp macro="" textlink="">
          <xdr:nvSpPr>
            <xdr:cNvPr id="1296" name="Group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135</xdr:row>
          <xdr:rowOff>57150</xdr:rowOff>
        </xdr:from>
        <xdr:to>
          <xdr:col>7</xdr:col>
          <xdr:colOff>114300</xdr:colOff>
          <xdr:row>142</xdr:row>
          <xdr:rowOff>95250</xdr:rowOff>
        </xdr:to>
        <xdr:sp macro="" textlink="">
          <xdr:nvSpPr>
            <xdr:cNvPr id="1301" name="Group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147</xdr:row>
          <xdr:rowOff>76200</xdr:rowOff>
        </xdr:from>
        <xdr:to>
          <xdr:col>7</xdr:col>
          <xdr:colOff>123825</xdr:colOff>
          <xdr:row>155</xdr:row>
          <xdr:rowOff>19050</xdr:rowOff>
        </xdr:to>
        <xdr:sp macro="" textlink="">
          <xdr:nvSpPr>
            <xdr:cNvPr id="1305" name="Group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161</xdr:row>
          <xdr:rowOff>95250</xdr:rowOff>
        </xdr:from>
        <xdr:to>
          <xdr:col>7</xdr:col>
          <xdr:colOff>114300</xdr:colOff>
          <xdr:row>168</xdr:row>
          <xdr:rowOff>95250</xdr:rowOff>
        </xdr:to>
        <xdr:sp macro="" textlink="">
          <xdr:nvSpPr>
            <xdr:cNvPr id="1306" name="Group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704850</xdr:colOff>
          <xdr:row>174</xdr:row>
          <xdr:rowOff>104775</xdr:rowOff>
        </xdr:from>
        <xdr:to>
          <xdr:col>7</xdr:col>
          <xdr:colOff>114300</xdr:colOff>
          <xdr:row>181</xdr:row>
          <xdr:rowOff>142875</xdr:rowOff>
        </xdr:to>
        <xdr:sp macro="" textlink="">
          <xdr:nvSpPr>
            <xdr:cNvPr id="1309" name="Group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absoluteAnchor>
    <xdr:pos x="7853795" y="52082701"/>
    <xdr:ext cx="1842872" cy="1132869"/>
    <xdr:grpSp>
      <xdr:nvGrpSpPr>
        <xdr:cNvPr id="232" name="Gruppieren 231">
          <a:extLst>
            <a:ext uri="{FF2B5EF4-FFF2-40B4-BE49-F238E27FC236}">
              <a16:creationId xmlns:a16="http://schemas.microsoft.com/office/drawing/2014/main" id="{00000000-0008-0000-0000-0000E8000000}"/>
            </a:ext>
          </a:extLst>
        </xdr:cNvPr>
        <xdr:cNvGrpSpPr>
          <a:grpSpLocks noChangeAspect="1"/>
        </xdr:cNvGrpSpPr>
      </xdr:nvGrpSpPr>
      <xdr:grpSpPr>
        <a:xfrm>
          <a:off x="7853795" y="52082701"/>
          <a:ext cx="1842872" cy="1132869"/>
          <a:chOff x="4390473" y="15426032"/>
          <a:chExt cx="1840992" cy="1139952"/>
        </a:xfrm>
      </xdr:grpSpPr>
      <xdr:sp macro="" textlink="">
        <xdr:nvSpPr>
          <xdr:cNvPr id="233" name="Textfeld 232">
            <a:extLst>
              <a:ext uri="{FF2B5EF4-FFF2-40B4-BE49-F238E27FC236}">
                <a16:creationId xmlns:a16="http://schemas.microsoft.com/office/drawing/2014/main" id="{00000000-0008-0000-0000-0000E9000000}"/>
              </a:ext>
            </a:extLst>
          </xdr:cNvPr>
          <xdr:cNvSpPr txBox="1"/>
        </xdr:nvSpPr>
        <xdr:spPr>
          <a:xfrm>
            <a:off x="4390473" y="15426032"/>
            <a:ext cx="1840992" cy="1139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0" rtlCol="0" anchor="t"/>
          <a:lstStyle/>
          <a:p>
            <a:pPr algn="ctr"/>
            <a:r>
              <a:rPr lang="de-DE" sz="1100" b="1">
                <a:solidFill>
                  <a:srgbClr val="009999"/>
                </a:solidFill>
              </a:rPr>
              <a:t>Gibt es ein Problem? Vielleicht hilft ein Blick in unser Manual oder unser </a:t>
            </a:r>
            <a:r>
              <a:rPr lang="de-DE" sz="1100" b="1" u="none">
                <a:solidFill>
                  <a:srgbClr val="009999"/>
                </a:solidFill>
              </a:rPr>
              <a:t>Video.</a:t>
            </a:r>
          </a:p>
        </xdr:txBody>
      </xdr:sp>
      <xdr:pic>
        <xdr:nvPicPr>
          <xdr:cNvPr id="234" name="Grafik 233" descr="Hilfe mit einfarbiger Füllung">
            <a:extLst>
              <a:ext uri="{FF2B5EF4-FFF2-40B4-BE49-F238E27FC236}">
                <a16:creationId xmlns:a16="http://schemas.microsoft.com/office/drawing/2014/main" id="{00000000-0008-0000-0000-0000E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5141516" y="15437352"/>
            <a:ext cx="359664" cy="359664"/>
          </a:xfrm>
          <a:prstGeom prst="rect">
            <a:avLst/>
          </a:prstGeom>
        </xdr:spPr>
      </xdr:pic>
    </xdr:grpSp>
    <xdr:clientData/>
  </xdr:absoluteAnchor>
  <xdr:absoluteAnchor>
    <xdr:pos x="7837343" y="21288375"/>
    <xdr:ext cx="1842872" cy="2394629"/>
    <xdr:sp macro="" textlink="">
      <xdr:nvSpPr>
        <xdr:cNvPr id="236" name="Textfeld 235">
          <a:hlinkClick xmlns:r="http://schemas.openxmlformats.org/officeDocument/2006/relationships" r:id="rId6"/>
          <a:extLst>
            <a:ext uri="{FF2B5EF4-FFF2-40B4-BE49-F238E27FC236}">
              <a16:creationId xmlns:a16="http://schemas.microsoft.com/office/drawing/2014/main" id="{00000000-0008-0000-0000-0000EC000000}"/>
            </a:ext>
          </a:extLst>
        </xdr:cNvPr>
        <xdr:cNvSpPr txBox="1"/>
      </xdr:nvSpPr>
      <xdr:spPr>
        <a:xfrm>
          <a:off x="7837343" y="21288375"/>
          <a:ext cx="1842872" cy="2394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0" rtlCol="0" anchor="t"/>
        <a:lstStyle/>
        <a:p>
          <a:pPr algn="ctr"/>
          <a:r>
            <a:rPr lang="de-DE" sz="1100" b="1">
              <a:solidFill>
                <a:srgbClr val="009999"/>
              </a:solidFill>
            </a:rPr>
            <a:t>Hinweis: </a:t>
          </a:r>
        </a:p>
        <a:p>
          <a:pPr algn="ctr"/>
          <a:r>
            <a:rPr lang="de-DE" sz="1100" b="1">
              <a:solidFill>
                <a:srgbClr val="009999"/>
              </a:solidFill>
            </a:rPr>
            <a:t>Zur Berechnung der Input-Kosten für die Kategorie "Sonstiges"</a:t>
          </a:r>
          <a:r>
            <a:rPr lang="de-DE" sz="1100" b="1" baseline="0">
              <a:solidFill>
                <a:srgbClr val="009999"/>
              </a:solidFill>
            </a:rPr>
            <a:t> </a:t>
          </a:r>
          <a:r>
            <a:rPr lang="de-DE" sz="1100" b="1">
              <a:solidFill>
                <a:srgbClr val="009999"/>
              </a:solidFill>
            </a:rPr>
            <a:t>wurde ein Mittelwert der Raummieten sämtlicher Räumlichkeiten gewählt. </a:t>
          </a:r>
        </a:p>
        <a:p>
          <a:pPr algn="ctr"/>
          <a:r>
            <a:rPr lang="de-DE" sz="1100" b="1">
              <a:solidFill>
                <a:srgbClr val="009999"/>
              </a:solidFill>
            </a:rPr>
            <a:t>Diesen können Sie im Sheet </a:t>
          </a:r>
        </a:p>
        <a:p>
          <a:pPr algn="ctr"/>
          <a:r>
            <a:rPr lang="de-DE" sz="1100" b="1" u="sng">
              <a:solidFill>
                <a:srgbClr val="009999"/>
              </a:solidFill>
            </a:rPr>
            <a:t>"Daten hinter Input" </a:t>
          </a:r>
          <a:r>
            <a:rPr lang="de-DE" sz="1100" b="1">
              <a:solidFill>
                <a:srgbClr val="009999"/>
              </a:solidFill>
            </a:rPr>
            <a:t>einsehen und  an Ihre Institution anpassen.</a:t>
          </a:r>
        </a:p>
        <a:p>
          <a:pPr algn="ctr"/>
          <a:endParaRPr lang="de-DE" sz="1100" b="1">
            <a:solidFill>
              <a:srgbClr val="009999"/>
            </a:solidFill>
          </a:endParaRPr>
        </a:p>
        <a:p>
          <a:pPr algn="ctr"/>
          <a:r>
            <a:rPr lang="de-DE" sz="1100" b="1">
              <a:solidFill>
                <a:srgbClr val="009999"/>
              </a:solidFill>
            </a:rPr>
            <a:t> </a:t>
          </a:r>
        </a:p>
      </xdr:txBody>
    </xdr:sp>
    <xdr:clientData/>
  </xdr:absoluteAnchor>
  <xdr:twoCellAnchor>
    <xdr:from>
      <xdr:col>9</xdr:col>
      <xdr:colOff>26842</xdr:colOff>
      <xdr:row>134</xdr:row>
      <xdr:rowOff>57150</xdr:rowOff>
    </xdr:from>
    <xdr:to>
      <xdr:col>11</xdr:col>
      <xdr:colOff>413038</xdr:colOff>
      <xdr:row>144</xdr:row>
      <xdr:rowOff>47624</xdr:rowOff>
    </xdr:to>
    <xdr:sp macro="" textlink="">
      <xdr:nvSpPr>
        <xdr:cNvPr id="8" name="Textfeld 7">
          <a:hlinkClick xmlns:r="http://schemas.openxmlformats.org/officeDocument/2006/relationships" r:id="rId6"/>
          <a:extLst>
            <a:ext uri="{FF2B5EF4-FFF2-40B4-BE49-F238E27FC236}">
              <a16:creationId xmlns:a16="http://schemas.microsoft.com/office/drawing/2014/main" id="{00000000-0008-0000-0000-000008000000}"/>
            </a:ext>
          </a:extLst>
        </xdr:cNvPr>
        <xdr:cNvSpPr txBox="1"/>
      </xdr:nvSpPr>
      <xdr:spPr>
        <a:xfrm>
          <a:off x="7837342" y="24279225"/>
          <a:ext cx="1833996" cy="1771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Hinweis: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Zur Berechnung der Input-Kosten für die verschiedenen Arten des Equipments wurden Schätzwerte gewählt.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Diese können Sie im Sheet </a:t>
          </a:r>
          <a:r>
            <a:rPr kumimoji="0" lang="de-DE" sz="1100" b="1" i="0" u="sng" strike="noStrike" kern="0" cap="none" spc="0" normalizeH="0" baseline="0" noProof="0">
              <a:ln>
                <a:noFill/>
              </a:ln>
              <a:solidFill>
                <a:srgbClr val="009999"/>
              </a:solidFill>
              <a:effectLst/>
              <a:uLnTx/>
              <a:uFillTx/>
              <a:latin typeface="+mn-lt"/>
              <a:ea typeface="+mn-ea"/>
              <a:cs typeface="+mn-cs"/>
            </a:rPr>
            <a:t>"Daten hinter Input" </a:t>
          </a:r>
          <a:r>
            <a:rPr kumimoji="0" lang="de-DE" sz="1100" b="1" i="0" u="none" strike="noStrike" kern="0" cap="none" spc="0" normalizeH="0" baseline="0" noProof="0">
              <a:ln>
                <a:noFill/>
              </a:ln>
              <a:solidFill>
                <a:srgbClr val="009999"/>
              </a:solidFill>
              <a:effectLst/>
              <a:uLnTx/>
              <a:uFillTx/>
              <a:latin typeface="+mn-lt"/>
              <a:ea typeface="+mn-ea"/>
              <a:cs typeface="+mn-cs"/>
            </a:rPr>
            <a:t>einsehen und anpassen. </a:t>
          </a:r>
        </a:p>
        <a:p>
          <a:endParaRPr lang="en-US" sz="1100"/>
        </a:p>
      </xdr:txBody>
    </xdr:sp>
    <xdr:clientData/>
  </xdr:twoCellAnchor>
  <xdr:twoCellAnchor>
    <xdr:from>
      <xdr:col>9</xdr:col>
      <xdr:colOff>76199</xdr:colOff>
      <xdr:row>159</xdr:row>
      <xdr:rowOff>9526</xdr:rowOff>
    </xdr:from>
    <xdr:to>
      <xdr:col>11</xdr:col>
      <xdr:colOff>462394</xdr:colOff>
      <xdr:row>169</xdr:row>
      <xdr:rowOff>11257</xdr:rowOff>
    </xdr:to>
    <xdr:sp macro="" textlink="">
      <xdr:nvSpPr>
        <xdr:cNvPr id="15" name="Textfeld 14">
          <a:hlinkClick xmlns:r="http://schemas.openxmlformats.org/officeDocument/2006/relationships" r:id="rId6"/>
          <a:extLst>
            <a:ext uri="{FF2B5EF4-FFF2-40B4-BE49-F238E27FC236}">
              <a16:creationId xmlns:a16="http://schemas.microsoft.com/office/drawing/2014/main" id="{00000000-0008-0000-0000-00000F000000}"/>
            </a:ext>
          </a:extLst>
        </xdr:cNvPr>
        <xdr:cNvSpPr txBox="1"/>
      </xdr:nvSpPr>
      <xdr:spPr>
        <a:xfrm>
          <a:off x="7886699" y="28546426"/>
          <a:ext cx="1833995" cy="1811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Hinweis: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Zur Berechnung der Input-Kosten für die Kategorie "Anderes" wurde ein Mittelwert der Stundenlöhne aller Mitarbeitenden gewählt. Diesen können Sie im Sheet </a:t>
          </a:r>
          <a:r>
            <a:rPr kumimoji="0" lang="de-DE" sz="1100" b="1" i="0" u="sng" strike="noStrike" kern="0" cap="none" spc="0" normalizeH="0" baseline="0" noProof="0">
              <a:ln>
                <a:noFill/>
              </a:ln>
              <a:solidFill>
                <a:srgbClr val="009999"/>
              </a:solidFill>
              <a:effectLst/>
              <a:uLnTx/>
              <a:uFillTx/>
              <a:latin typeface="+mn-lt"/>
              <a:ea typeface="+mn-ea"/>
              <a:cs typeface="+mn-cs"/>
            </a:rPr>
            <a:t>"Daten hinter Input" </a:t>
          </a:r>
          <a:r>
            <a:rPr kumimoji="0" lang="de-DE" sz="1100" b="1" i="0" u="none" strike="noStrike" kern="0" cap="none" spc="0" normalizeH="0" baseline="0" noProof="0">
              <a:ln>
                <a:noFill/>
              </a:ln>
              <a:solidFill>
                <a:srgbClr val="009999"/>
              </a:solidFill>
              <a:effectLst/>
              <a:uLnTx/>
              <a:uFillTx/>
              <a:latin typeface="+mn-lt"/>
              <a:ea typeface="+mn-ea"/>
              <a:cs typeface="+mn-cs"/>
            </a:rPr>
            <a:t>einsehen und anpassen.</a:t>
          </a:r>
        </a:p>
      </xdr:txBody>
    </xdr:sp>
    <xdr:clientData/>
  </xdr:twoCellAnchor>
  <xdr:twoCellAnchor>
    <xdr:from>
      <xdr:col>9</xdr:col>
      <xdr:colOff>112569</xdr:colOff>
      <xdr:row>171</xdr:row>
      <xdr:rowOff>19052</xdr:rowOff>
    </xdr:from>
    <xdr:to>
      <xdr:col>11</xdr:col>
      <xdr:colOff>545524</xdr:colOff>
      <xdr:row>182</xdr:row>
      <xdr:rowOff>57151</xdr:rowOff>
    </xdr:to>
    <xdr:sp macro="" textlink="">
      <xdr:nvSpPr>
        <xdr:cNvPr id="17" name="Textfeld 16">
          <a:hlinkClick xmlns:r="http://schemas.openxmlformats.org/officeDocument/2006/relationships" r:id="rId6"/>
          <a:extLst>
            <a:ext uri="{FF2B5EF4-FFF2-40B4-BE49-F238E27FC236}">
              <a16:creationId xmlns:a16="http://schemas.microsoft.com/office/drawing/2014/main" id="{00000000-0008-0000-0000-000011000000}"/>
            </a:ext>
          </a:extLst>
        </xdr:cNvPr>
        <xdr:cNvSpPr txBox="1"/>
      </xdr:nvSpPr>
      <xdr:spPr>
        <a:xfrm>
          <a:off x="7923069" y="30689552"/>
          <a:ext cx="1880755" cy="2162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Hinweis: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Der Einsatz curricular beteiligter Studierender wurde mit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0,00 € angesetzt. Sie können aber auch alternativ Opportunitätskosten ansetzen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(z. B. 1 ECTS = 27,5 h)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und die Werte im Sheet </a:t>
          </a:r>
          <a:r>
            <a:rPr kumimoji="0" lang="de-DE" sz="1100" b="1" i="0" u="sng" strike="noStrike" kern="0" cap="none" spc="0" normalizeH="0" baseline="0" noProof="0">
              <a:ln>
                <a:noFill/>
              </a:ln>
              <a:solidFill>
                <a:srgbClr val="009999"/>
              </a:solidFill>
              <a:effectLst/>
              <a:uLnTx/>
              <a:uFillTx/>
              <a:latin typeface="+mn-lt"/>
              <a:ea typeface="+mn-ea"/>
              <a:cs typeface="+mn-cs"/>
            </a:rPr>
            <a:t>"Daten hinter Input" </a:t>
          </a:r>
          <a:r>
            <a:rPr kumimoji="0" lang="de-DE" sz="1100" b="1" i="0" u="none" strike="noStrike" kern="0" cap="none" spc="0" normalizeH="0" baseline="0" noProof="0">
              <a:ln>
                <a:noFill/>
              </a:ln>
              <a:solidFill>
                <a:srgbClr val="009999"/>
              </a:solidFill>
              <a:effectLst/>
              <a:uLnTx/>
              <a:uFillTx/>
              <a:latin typeface="+mn-lt"/>
              <a:ea typeface="+mn-ea"/>
              <a:cs typeface="+mn-cs"/>
            </a:rPr>
            <a:t>einsehen und anpassen.</a:t>
          </a:r>
          <a:endParaRPr lang="en-US" sz="1100"/>
        </a:p>
      </xdr:txBody>
    </xdr:sp>
    <xdr:clientData/>
  </xdr:twoCellAnchor>
  <xdr:twoCellAnchor>
    <xdr:from>
      <xdr:col>9</xdr:col>
      <xdr:colOff>9525</xdr:colOff>
      <xdr:row>146</xdr:row>
      <xdr:rowOff>152399</xdr:rowOff>
    </xdr:from>
    <xdr:to>
      <xdr:col>11</xdr:col>
      <xdr:colOff>390525</xdr:colOff>
      <xdr:row>155</xdr:row>
      <xdr:rowOff>104775</xdr:rowOff>
    </xdr:to>
    <xdr:sp macro="" textlink="">
      <xdr:nvSpPr>
        <xdr:cNvPr id="19" name="Textfeld 18">
          <a:extLst>
            <a:ext uri="{FF2B5EF4-FFF2-40B4-BE49-F238E27FC236}">
              <a16:creationId xmlns:a16="http://schemas.microsoft.com/office/drawing/2014/main" id="{00000000-0008-0000-0000-000013000000}"/>
            </a:ext>
          </a:extLst>
        </xdr:cNvPr>
        <xdr:cNvSpPr txBox="1"/>
      </xdr:nvSpPr>
      <xdr:spPr>
        <a:xfrm>
          <a:off x="7820025" y="26508074"/>
          <a:ext cx="1828800" cy="1485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Hinweis: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Bitte geben Sie weitere Kosten an, die Sie investiert haben (z. B. Honorarkosten für externes Personal, Transfergutscheine, etc.).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1100" b="1" i="0" u="none" strike="noStrike" kern="0" cap="none" spc="0" normalizeH="0" baseline="0" noProof="0">
              <a:ln>
                <a:noFill/>
              </a:ln>
              <a:solidFill>
                <a:srgbClr val="009999"/>
              </a:solidFill>
              <a:effectLst/>
              <a:uLnTx/>
              <a:uFillTx/>
              <a:latin typeface="+mn-lt"/>
              <a:ea typeface="+mn-ea"/>
              <a:cs typeface="+mn-cs"/>
            </a:rPr>
            <a:t>An dieser Stelle sind keine Kosten hinterlegt.</a:t>
          </a:r>
        </a:p>
        <a:p>
          <a:endParaRPr lang="en-US" sz="1100"/>
        </a:p>
      </xdr:txBody>
    </xdr:sp>
    <xdr:clientData/>
  </xdr:twoCellAnchor>
  <xdr:twoCellAnchor>
    <xdr:from>
      <xdr:col>11</xdr:col>
      <xdr:colOff>66675</xdr:colOff>
      <xdr:row>36</xdr:row>
      <xdr:rowOff>28575</xdr:rowOff>
    </xdr:from>
    <xdr:to>
      <xdr:col>13</xdr:col>
      <xdr:colOff>461747</xdr:colOff>
      <xdr:row>41</xdr:row>
      <xdr:rowOff>139582</xdr:rowOff>
    </xdr:to>
    <xdr:sp macro="" textlink="">
      <xdr:nvSpPr>
        <xdr:cNvPr id="115" name="Textfeld 114">
          <a:extLst>
            <a:ext uri="{FF2B5EF4-FFF2-40B4-BE49-F238E27FC236}">
              <a16:creationId xmlns:a16="http://schemas.microsoft.com/office/drawing/2014/main" id="{00000000-0008-0000-0000-000003000000}"/>
            </a:ext>
          </a:extLst>
        </xdr:cNvPr>
        <xdr:cNvSpPr txBox="1"/>
      </xdr:nvSpPr>
      <xdr:spPr>
        <a:xfrm>
          <a:off x="9324975" y="5867400"/>
          <a:ext cx="1842872" cy="1139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0" rtlCol="0" anchor="t"/>
        <a:lstStyle/>
        <a:p>
          <a:pPr algn="ctr"/>
          <a:r>
            <a:rPr lang="de-DE" sz="1100" b="1">
              <a:solidFill>
                <a:srgbClr val="009999"/>
              </a:solidFill>
            </a:rPr>
            <a:t>Gibt es ein </a:t>
          </a:r>
          <a:r>
            <a:rPr lang="de-DE" sz="1100" b="1" baseline="0">
              <a:solidFill>
                <a:srgbClr val="009999"/>
              </a:solidFill>
            </a:rPr>
            <a:t>Problem</a:t>
          </a:r>
          <a:r>
            <a:rPr lang="de-DE" sz="1100" b="1">
              <a:solidFill>
                <a:srgbClr val="009999"/>
              </a:solidFill>
            </a:rPr>
            <a:t>? Vielleicht hilft ein Blick in unser </a:t>
          </a:r>
          <a:r>
            <a:rPr lang="de-DE" sz="1100" b="1" u="none">
              <a:solidFill>
                <a:srgbClr val="009999"/>
              </a:solidFill>
            </a:rPr>
            <a:t>Manual</a:t>
          </a:r>
          <a:r>
            <a:rPr lang="de-DE" sz="1100" b="1">
              <a:solidFill>
                <a:srgbClr val="009999"/>
              </a:solidFill>
            </a:rPr>
            <a:t> oder unser </a:t>
          </a:r>
          <a:r>
            <a:rPr lang="de-DE" sz="1100" b="1" u="none">
              <a:solidFill>
                <a:srgbClr val="009999"/>
              </a:solidFill>
            </a:rPr>
            <a:t>Video</a:t>
          </a:r>
          <a:r>
            <a:rPr lang="de-DE" sz="1100" b="1">
              <a:solidFill>
                <a:srgbClr val="009999"/>
              </a:solidFill>
            </a:rPr>
            <a:t>.</a:t>
          </a:r>
        </a:p>
      </xdr:txBody>
    </xdr:sp>
    <xdr:clientData/>
  </xdr:twoCellAnchor>
  <xdr:twoCellAnchor>
    <xdr:from>
      <xdr:col>12</xdr:col>
      <xdr:colOff>95250</xdr:colOff>
      <xdr:row>36</xdr:row>
      <xdr:rowOff>38100</xdr:rowOff>
    </xdr:from>
    <xdr:to>
      <xdr:col>12</xdr:col>
      <xdr:colOff>455281</xdr:colOff>
      <xdr:row>38</xdr:row>
      <xdr:rowOff>73837</xdr:rowOff>
    </xdr:to>
    <xdr:pic>
      <xdr:nvPicPr>
        <xdr:cNvPr id="116" name="Grafik 115" descr="Hilfe mit einfarbiger Füllung">
          <a:extLst>
            <a:ext uri="{FF2B5EF4-FFF2-40B4-BE49-F238E27FC236}">
              <a16:creationId xmlns:a16="http://schemas.microsoft.com/office/drawing/2014/main" id="{00000000-0008-0000-0000-00007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0077450" y="5876925"/>
          <a:ext cx="360031" cy="3595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30</xdr:row>
      <xdr:rowOff>1</xdr:rowOff>
    </xdr:from>
    <xdr:to>
      <xdr:col>2</xdr:col>
      <xdr:colOff>28577</xdr:colOff>
      <xdr:row>35</xdr:row>
      <xdr:rowOff>11262</xdr:rowOff>
    </xdr:to>
    <xdr:pic>
      <xdr:nvPicPr>
        <xdr:cNvPr id="9" name="Grafik 8">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1"/>
        <a:srcRect l="51309" t="61063" r="26866" b="37253"/>
        <a:stretch/>
      </xdr:blipFill>
      <xdr:spPr>
        <a:xfrm rot="5400000" flipV="1">
          <a:off x="2985220" y="2882181"/>
          <a:ext cx="963761" cy="6934202"/>
        </a:xfrm>
        <a:prstGeom prst="rect">
          <a:avLst/>
        </a:prstGeom>
      </xdr:spPr>
    </xdr:pic>
    <xdr:clientData/>
  </xdr:twoCellAnchor>
  <xdr:twoCellAnchor>
    <xdr:from>
      <xdr:col>0</xdr:col>
      <xdr:colOff>0</xdr:colOff>
      <xdr:row>29</xdr:row>
      <xdr:rowOff>190489</xdr:rowOff>
    </xdr:from>
    <xdr:to>
      <xdr:col>1</xdr:col>
      <xdr:colOff>361951</xdr:colOff>
      <xdr:row>35</xdr:row>
      <xdr:rowOff>9514</xdr:rowOff>
    </xdr:to>
    <xdr:sp macro="" textlink="">
      <xdr:nvSpPr>
        <xdr:cNvPr id="10" name="Textfeld 9">
          <a:extLst>
            <a:ext uri="{FF2B5EF4-FFF2-40B4-BE49-F238E27FC236}">
              <a16:creationId xmlns:a16="http://schemas.microsoft.com/office/drawing/2014/main" id="{00000000-0008-0000-0300-00000A000000}"/>
            </a:ext>
          </a:extLst>
        </xdr:cNvPr>
        <xdr:cNvSpPr txBox="1"/>
      </xdr:nvSpPr>
      <xdr:spPr>
        <a:xfrm>
          <a:off x="0" y="5867389"/>
          <a:ext cx="5734051"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rot: Die Effektivität bzw. Effizienz</a:t>
          </a:r>
          <a:r>
            <a:rPr lang="en-US" sz="1000" b="1"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Ihrer Aktivität ist vergleichsweise gering.</a:t>
          </a:r>
          <a:r>
            <a:rPr lang="en-US" sz="1000" b="1">
              <a:solidFill>
                <a:sysClr val="windowText" lastClr="000000"/>
              </a:solidFill>
              <a:latin typeface="Arial" panose="020B0604020202020204" pitchFamily="34" charset="0"/>
              <a:cs typeface="Arial" panose="020B0604020202020204" pitchFamily="34" charset="0"/>
            </a:rPr>
            <a:t> </a:t>
          </a:r>
        </a:p>
        <a:p>
          <a:endParaRPr lang="en-US" sz="1000" b="1">
            <a:solidFill>
              <a:sysClr val="windowText" lastClr="000000"/>
            </a:solidFill>
            <a:latin typeface="Arial" panose="020B0604020202020204" pitchFamily="34" charset="0"/>
            <a:cs typeface="Arial" panose="020B0604020202020204" pitchFamily="34" charset="0"/>
          </a:endParaRPr>
        </a:p>
        <a:p>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gelb: Die Effektivität</a:t>
          </a:r>
          <a:r>
            <a:rPr lang="en-US" sz="1000" b="1" i="0" u="none" strike="noStrike" baseline="0">
              <a:solidFill>
                <a:sysClr val="windowText" lastClr="000000"/>
              </a:solidFill>
              <a:effectLst/>
              <a:latin typeface="Arial" panose="020B0604020202020204" pitchFamily="34" charset="0"/>
              <a:ea typeface="+mn-ea"/>
              <a:cs typeface="Arial" panose="020B0604020202020204" pitchFamily="34" charset="0"/>
            </a:rPr>
            <a:t> bzw. </a:t>
          </a:r>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Effizienz Ihrer Aktivität ist vergleichsweise im Mittelfeld verortet.</a:t>
          </a:r>
        </a:p>
        <a:p>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 </a:t>
          </a:r>
          <a:r>
            <a:rPr lang="en-US" sz="1000" b="1">
              <a:solidFill>
                <a:sysClr val="windowText" lastClr="000000"/>
              </a:solidFill>
              <a:latin typeface="Arial" panose="020B0604020202020204" pitchFamily="34" charset="0"/>
              <a:cs typeface="Arial" panose="020B0604020202020204" pitchFamily="34" charset="0"/>
            </a:rPr>
            <a:t> </a:t>
          </a:r>
        </a:p>
        <a:p>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grün: Die Effektivität bzw.</a:t>
          </a:r>
          <a:r>
            <a:rPr lang="en-US" sz="1000" b="1"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en-US" sz="1000" b="1" i="0" u="none" strike="noStrike">
              <a:solidFill>
                <a:sysClr val="windowText" lastClr="000000"/>
              </a:solidFill>
              <a:effectLst/>
              <a:latin typeface="Arial" panose="020B0604020202020204" pitchFamily="34" charset="0"/>
              <a:ea typeface="+mn-ea"/>
              <a:cs typeface="Arial" panose="020B0604020202020204" pitchFamily="34" charset="0"/>
            </a:rPr>
            <a:t>Effizienz Ihrer Aktivität ist vergleichsweise sehr hoch. </a:t>
          </a:r>
          <a:r>
            <a:rPr lang="en-US" sz="1000" b="1">
              <a:solidFill>
                <a:sysClr val="windowText" lastClr="000000"/>
              </a:solidFill>
              <a:latin typeface="Arial" panose="020B0604020202020204" pitchFamily="34" charset="0"/>
              <a:cs typeface="Arial" panose="020B0604020202020204" pitchFamily="34" charset="0"/>
            </a:rPr>
            <a:t> </a:t>
          </a:r>
        </a:p>
        <a:p>
          <a:endParaRPr lang="en-US" sz="10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 Type="http://schemas.openxmlformats.org/officeDocument/2006/relationships/ctrlProp" Target="../ctrlProps/ctrlProp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CCFFCC"/>
  </sheetPr>
  <dimension ref="B2:Y339"/>
  <sheetViews>
    <sheetView tabSelected="1" workbookViewId="0"/>
  </sheetViews>
  <sheetFormatPr baseColWidth="10" defaultColWidth="10.85546875" defaultRowHeight="12.75" x14ac:dyDescent="0.2"/>
  <cols>
    <col min="1" max="1" width="10.85546875" style="2"/>
    <col min="2" max="2" width="14" style="2" customWidth="1"/>
    <col min="3" max="3" width="14.28515625" style="2" customWidth="1"/>
    <col min="4" max="4" width="13.7109375" style="2" customWidth="1"/>
    <col min="5" max="5" width="14.28515625" style="2" customWidth="1"/>
    <col min="6" max="6" width="13.85546875" style="5" customWidth="1"/>
    <col min="7" max="7" width="15.140625" style="2" customWidth="1"/>
    <col min="8" max="8" width="11.140625" style="2" customWidth="1"/>
    <col min="9" max="9" width="10.85546875" style="34"/>
    <col min="10" max="11" width="10.85546875" style="73"/>
    <col min="12" max="12" width="10.85546875" style="157"/>
    <col min="13" max="15" width="10.85546875" style="184"/>
    <col min="16" max="16" width="10.85546875" style="282"/>
    <col min="17" max="19" width="10.85546875" style="184"/>
    <col min="20" max="23" width="10.85546875" style="73"/>
    <col min="24" max="16384" width="10.85546875" style="2"/>
  </cols>
  <sheetData>
    <row r="2" spans="9:16" x14ac:dyDescent="0.2">
      <c r="P2" s="287"/>
    </row>
    <row r="3" spans="9:16" x14ac:dyDescent="0.2">
      <c r="I3" s="108"/>
    </row>
    <row r="4" spans="9:16" x14ac:dyDescent="0.2">
      <c r="I4" s="108"/>
    </row>
    <row r="5" spans="9:16" x14ac:dyDescent="0.2">
      <c r="I5" s="108"/>
    </row>
    <row r="6" spans="9:16" x14ac:dyDescent="0.2">
      <c r="I6" s="108"/>
    </row>
    <row r="7" spans="9:16" x14ac:dyDescent="0.2">
      <c r="I7" s="108"/>
    </row>
    <row r="13" spans="9:16" x14ac:dyDescent="0.2">
      <c r="I13" s="109"/>
    </row>
    <row r="14" spans="9:16" x14ac:dyDescent="0.2">
      <c r="I14" s="109"/>
    </row>
    <row r="15" spans="9:16" x14ac:dyDescent="0.2">
      <c r="I15" s="109"/>
      <c r="P15" s="288"/>
    </row>
    <row r="16" spans="9:16" x14ac:dyDescent="0.2">
      <c r="I16" s="109"/>
    </row>
    <row r="17" spans="9:10" x14ac:dyDescent="0.2">
      <c r="I17" s="109"/>
    </row>
    <row r="18" spans="9:10" x14ac:dyDescent="0.2">
      <c r="I18" s="109"/>
    </row>
    <row r="19" spans="9:10" x14ac:dyDescent="0.2">
      <c r="I19" s="109"/>
    </row>
    <row r="23" spans="9:10" x14ac:dyDescent="0.2">
      <c r="I23" s="258"/>
    </row>
    <row r="25" spans="9:10" x14ac:dyDescent="0.2">
      <c r="I25" s="110"/>
    </row>
    <row r="26" spans="9:10" ht="13.5" thickBot="1" x14ac:dyDescent="0.25"/>
    <row r="27" spans="9:10" x14ac:dyDescent="0.2">
      <c r="I27" s="111"/>
    </row>
    <row r="28" spans="9:10" x14ac:dyDescent="0.2">
      <c r="I28" s="112"/>
    </row>
    <row r="29" spans="9:10" ht="13.5" thickBot="1" x14ac:dyDescent="0.25">
      <c r="I29" s="113"/>
      <c r="J29" s="74"/>
    </row>
    <row r="30" spans="9:10" x14ac:dyDescent="0.2">
      <c r="J30" s="74"/>
    </row>
    <row r="31" spans="9:10" x14ac:dyDescent="0.2">
      <c r="J31" s="74"/>
    </row>
    <row r="32" spans="9:10" x14ac:dyDescent="0.2">
      <c r="J32" s="74"/>
    </row>
    <row r="33" spans="2:16" x14ac:dyDescent="0.2">
      <c r="C33" s="9"/>
      <c r="D33" s="9"/>
      <c r="E33" s="9"/>
      <c r="F33" s="17"/>
      <c r="G33" s="9"/>
      <c r="H33" s="9"/>
      <c r="J33" s="74"/>
      <c r="K33" s="74"/>
    </row>
    <row r="34" spans="2:16" x14ac:dyDescent="0.2">
      <c r="D34" s="4"/>
    </row>
    <row r="35" spans="2:16" x14ac:dyDescent="0.2">
      <c r="D35" s="4"/>
    </row>
    <row r="36" spans="2:16" ht="12" customHeight="1" x14ac:dyDescent="0.2">
      <c r="B36" s="261" t="s">
        <v>277</v>
      </c>
      <c r="P36" s="288"/>
    </row>
    <row r="37" spans="2:16" x14ac:dyDescent="0.2">
      <c r="B37" s="366" t="s">
        <v>18</v>
      </c>
      <c r="C37" s="366"/>
      <c r="D37" s="366"/>
      <c r="E37" s="366"/>
      <c r="F37" s="366"/>
      <c r="G37" s="366"/>
      <c r="H37" s="366"/>
      <c r="I37" s="367"/>
    </row>
    <row r="38" spans="2:16" x14ac:dyDescent="0.2">
      <c r="D38" s="3"/>
      <c r="I38" s="114"/>
    </row>
    <row r="39" spans="2:16" ht="28.15" customHeight="1" x14ac:dyDescent="0.2">
      <c r="B39" s="364" t="s">
        <v>87</v>
      </c>
      <c r="C39" s="364"/>
      <c r="D39" s="364"/>
      <c r="E39" s="364"/>
      <c r="F39" s="364"/>
      <c r="G39" s="364"/>
      <c r="H39" s="364"/>
      <c r="I39" s="365"/>
    </row>
    <row r="40" spans="2:16" ht="13.5" thickBot="1" x14ac:dyDescent="0.25">
      <c r="C40" s="11"/>
      <c r="I40" s="114"/>
    </row>
    <row r="41" spans="2:16" ht="14.45" customHeight="1" x14ac:dyDescent="0.2">
      <c r="C41" s="384"/>
      <c r="D41" s="385"/>
      <c r="E41" s="385"/>
      <c r="F41" s="385"/>
      <c r="G41" s="385"/>
      <c r="H41" s="385"/>
      <c r="I41" s="386"/>
    </row>
    <row r="42" spans="2:16" ht="14.45" customHeight="1" x14ac:dyDescent="0.2">
      <c r="C42" s="387"/>
      <c r="D42" s="388"/>
      <c r="E42" s="388"/>
      <c r="F42" s="388"/>
      <c r="G42" s="388"/>
      <c r="H42" s="388"/>
      <c r="I42" s="389"/>
    </row>
    <row r="43" spans="2:16" ht="14.45" customHeight="1" thickBot="1" x14ac:dyDescent="0.25">
      <c r="C43" s="390"/>
      <c r="D43" s="391"/>
      <c r="E43" s="391"/>
      <c r="F43" s="391"/>
      <c r="G43" s="391"/>
      <c r="H43" s="391"/>
      <c r="I43" s="392"/>
    </row>
    <row r="44" spans="2:16" x14ac:dyDescent="0.2">
      <c r="I44" s="115"/>
      <c r="J44" s="78"/>
    </row>
    <row r="45" spans="2:16" x14ac:dyDescent="0.2">
      <c r="I45" s="116"/>
      <c r="J45" s="78"/>
    </row>
    <row r="46" spans="2:16" x14ac:dyDescent="0.2">
      <c r="B46" s="258" t="s">
        <v>350</v>
      </c>
      <c r="I46" s="114"/>
      <c r="J46" s="78"/>
      <c r="P46" s="288"/>
    </row>
    <row r="47" spans="2:16" x14ac:dyDescent="0.2">
      <c r="B47" s="258" t="s">
        <v>270</v>
      </c>
      <c r="C47" s="34"/>
      <c r="H47" s="41"/>
      <c r="I47" s="117"/>
      <c r="J47" s="78"/>
    </row>
    <row r="48" spans="2:16" x14ac:dyDescent="0.2">
      <c r="H48" s="41"/>
      <c r="I48" s="118"/>
      <c r="J48" s="78"/>
      <c r="L48" s="158"/>
    </row>
    <row r="49" spans="2:12" x14ac:dyDescent="0.2">
      <c r="B49" s="12" t="s">
        <v>42</v>
      </c>
      <c r="H49" s="41"/>
      <c r="I49" s="118"/>
      <c r="J49" s="269"/>
      <c r="K49" s="34"/>
    </row>
    <row r="50" spans="2:12" x14ac:dyDescent="0.2">
      <c r="B50" s="11" t="s">
        <v>71</v>
      </c>
      <c r="D50" s="13"/>
      <c r="H50" s="41"/>
      <c r="I50" s="119"/>
      <c r="J50" s="34"/>
      <c r="K50" s="34"/>
      <c r="L50" s="158" t="s">
        <v>334</v>
      </c>
    </row>
    <row r="51" spans="2:12" ht="13.5" thickBot="1" x14ac:dyDescent="0.25">
      <c r="C51" s="14"/>
      <c r="D51" s="13"/>
      <c r="H51" s="41"/>
      <c r="I51" s="118"/>
      <c r="J51" s="34"/>
      <c r="K51" s="34"/>
      <c r="L51" s="158" t="s">
        <v>84</v>
      </c>
    </row>
    <row r="52" spans="2:12" x14ac:dyDescent="0.2">
      <c r="C52" s="15"/>
      <c r="D52" s="370"/>
      <c r="E52" s="371"/>
      <c r="F52" s="371"/>
      <c r="G52" s="372"/>
      <c r="H52" s="41"/>
      <c r="I52" s="118"/>
      <c r="J52" s="34"/>
      <c r="K52" s="34"/>
      <c r="L52" s="158" t="s">
        <v>85</v>
      </c>
    </row>
    <row r="53" spans="2:12" ht="13.5" thickBot="1" x14ac:dyDescent="0.25">
      <c r="C53" s="15"/>
      <c r="D53" s="373"/>
      <c r="E53" s="374"/>
      <c r="F53" s="374"/>
      <c r="G53" s="375"/>
      <c r="H53" s="41"/>
      <c r="I53" s="118"/>
      <c r="J53" s="34"/>
      <c r="K53" s="34"/>
      <c r="L53" s="158" t="s">
        <v>70</v>
      </c>
    </row>
    <row r="54" spans="2:12" x14ac:dyDescent="0.2">
      <c r="C54" s="15"/>
      <c r="H54" s="41"/>
      <c r="I54" s="118"/>
      <c r="J54" s="269"/>
      <c r="K54" s="34"/>
    </row>
    <row r="55" spans="2:12" x14ac:dyDescent="0.2">
      <c r="C55" s="15"/>
      <c r="H55" s="41"/>
      <c r="I55" s="118"/>
      <c r="J55" s="269"/>
      <c r="K55" s="34"/>
    </row>
    <row r="56" spans="2:12" x14ac:dyDescent="0.2">
      <c r="B56" s="261" t="s">
        <v>351</v>
      </c>
      <c r="C56" s="15"/>
      <c r="H56" s="41"/>
      <c r="I56" s="118"/>
      <c r="J56" s="269"/>
      <c r="K56" s="34"/>
    </row>
    <row r="57" spans="2:12" x14ac:dyDescent="0.2">
      <c r="B57" s="261" t="s">
        <v>250</v>
      </c>
      <c r="H57" s="41"/>
      <c r="I57" s="118"/>
      <c r="J57" s="269"/>
      <c r="K57" s="34"/>
    </row>
    <row r="58" spans="2:12" x14ac:dyDescent="0.2">
      <c r="H58" s="41"/>
      <c r="I58" s="118"/>
      <c r="J58" s="269"/>
      <c r="K58" s="34"/>
      <c r="L58" s="270" t="s">
        <v>83</v>
      </c>
    </row>
    <row r="59" spans="2:12" x14ac:dyDescent="0.2">
      <c r="B59" s="12" t="s">
        <v>42</v>
      </c>
      <c r="H59" s="41"/>
      <c r="I59" s="118"/>
      <c r="J59" s="269"/>
      <c r="K59" s="34"/>
      <c r="L59" s="158" t="s">
        <v>352</v>
      </c>
    </row>
    <row r="60" spans="2:12" x14ac:dyDescent="0.2">
      <c r="B60" s="11" t="s">
        <v>72</v>
      </c>
      <c r="D60" s="13"/>
      <c r="H60" s="41"/>
      <c r="I60" s="118"/>
      <c r="J60" s="269"/>
      <c r="K60" s="34"/>
      <c r="L60" s="158" t="s">
        <v>353</v>
      </c>
    </row>
    <row r="61" spans="2:12" ht="13.5" thickBot="1" x14ac:dyDescent="0.25">
      <c r="C61" s="14"/>
      <c r="D61" s="13"/>
      <c r="H61" s="41"/>
      <c r="I61" s="118"/>
      <c r="J61" s="34"/>
      <c r="K61" s="34"/>
      <c r="L61" s="158" t="s">
        <v>354</v>
      </c>
    </row>
    <row r="62" spans="2:12" x14ac:dyDescent="0.2">
      <c r="C62" s="15"/>
      <c r="D62" s="376"/>
      <c r="E62" s="377"/>
      <c r="F62" s="377"/>
      <c r="G62" s="378"/>
      <c r="H62" s="41"/>
      <c r="I62" s="118"/>
      <c r="J62" s="34"/>
      <c r="K62" s="34"/>
      <c r="L62" s="158" t="s">
        <v>355</v>
      </c>
    </row>
    <row r="63" spans="2:12" ht="13.5" thickBot="1" x14ac:dyDescent="0.25">
      <c r="C63" s="15"/>
      <c r="D63" s="379"/>
      <c r="E63" s="380"/>
      <c r="F63" s="380"/>
      <c r="G63" s="381"/>
      <c r="H63" s="41"/>
      <c r="I63" s="118"/>
      <c r="J63" s="34"/>
      <c r="K63" s="34"/>
      <c r="L63" s="158" t="s">
        <v>19</v>
      </c>
    </row>
    <row r="64" spans="2:12" x14ac:dyDescent="0.2">
      <c r="C64" s="15"/>
      <c r="H64" s="41"/>
      <c r="I64" s="118"/>
      <c r="J64" s="34"/>
      <c r="K64" s="34"/>
      <c r="L64" s="158"/>
    </row>
    <row r="65" spans="2:11" ht="15.75" x14ac:dyDescent="0.25">
      <c r="C65" s="15"/>
      <c r="H65" s="41"/>
      <c r="I65" s="120"/>
      <c r="J65" s="34"/>
      <c r="K65" s="34"/>
    </row>
    <row r="66" spans="2:11" x14ac:dyDescent="0.2">
      <c r="C66" s="15"/>
      <c r="H66" s="41"/>
      <c r="I66" s="117"/>
      <c r="J66" s="34"/>
      <c r="K66" s="34"/>
    </row>
    <row r="67" spans="2:11" x14ac:dyDescent="0.2">
      <c r="B67" s="15" t="s">
        <v>278</v>
      </c>
      <c r="C67" s="15"/>
      <c r="D67" s="15"/>
      <c r="E67" s="5"/>
      <c r="G67" s="5"/>
      <c r="H67" s="5"/>
      <c r="I67" s="114"/>
    </row>
    <row r="68" spans="2:11" ht="15" customHeight="1" x14ac:dyDescent="0.2">
      <c r="B68" s="393" t="s">
        <v>86</v>
      </c>
      <c r="C68" s="393"/>
      <c r="D68" s="393"/>
      <c r="E68" s="393"/>
      <c r="F68" s="393"/>
      <c r="G68" s="393"/>
      <c r="H68" s="393"/>
      <c r="I68" s="393"/>
      <c r="J68" s="393"/>
    </row>
    <row r="69" spans="2:11" ht="8.25" customHeight="1" x14ac:dyDescent="0.2">
      <c r="B69" s="6"/>
      <c r="D69" s="16"/>
      <c r="E69" s="16"/>
      <c r="F69" s="94"/>
      <c r="G69" s="16"/>
      <c r="H69" s="16"/>
      <c r="I69" s="114"/>
    </row>
    <row r="70" spans="2:11" ht="27" customHeight="1" x14ac:dyDescent="0.2">
      <c r="B70" s="368" t="s">
        <v>356</v>
      </c>
      <c r="C70" s="368"/>
      <c r="D70" s="368"/>
      <c r="E70" s="368"/>
      <c r="F70" s="368"/>
      <c r="G70" s="368"/>
      <c r="H70" s="368"/>
      <c r="I70" s="369"/>
    </row>
    <row r="71" spans="2:11" ht="13.5" thickBot="1" x14ac:dyDescent="0.25">
      <c r="B71" s="6"/>
      <c r="D71" s="5"/>
      <c r="E71" s="5"/>
      <c r="G71" s="5"/>
      <c r="H71" s="5"/>
      <c r="I71" s="121"/>
    </row>
    <row r="72" spans="2:11" ht="13.5" thickBot="1" x14ac:dyDescent="0.25">
      <c r="B72" s="5"/>
      <c r="C72" s="67"/>
      <c r="D72" s="68"/>
      <c r="E72" s="68"/>
      <c r="F72" s="68"/>
      <c r="G72" s="68"/>
      <c r="H72" s="68"/>
      <c r="I72" s="122"/>
      <c r="J72" s="81"/>
    </row>
    <row r="73" spans="2:11" ht="13.5" thickBot="1" x14ac:dyDescent="0.25">
      <c r="B73" s="5"/>
      <c r="C73" s="69" t="s">
        <v>14</v>
      </c>
      <c r="D73" s="41"/>
      <c r="E73" s="48"/>
      <c r="F73" s="260"/>
      <c r="G73" s="48"/>
      <c r="H73" s="260"/>
      <c r="I73" s="123">
        <v>0</v>
      </c>
      <c r="J73" s="82"/>
    </row>
    <row r="74" spans="2:11" x14ac:dyDescent="0.2">
      <c r="B74" s="5"/>
      <c r="C74" s="69"/>
      <c r="D74" s="41"/>
      <c r="E74" s="48"/>
      <c r="F74" s="260"/>
      <c r="G74" s="48"/>
      <c r="H74" s="260"/>
      <c r="I74" s="117"/>
      <c r="J74" s="82"/>
    </row>
    <row r="75" spans="2:11" ht="13.5" thickBot="1" x14ac:dyDescent="0.25">
      <c r="B75" s="5"/>
      <c r="C75" s="69"/>
      <c r="D75" s="41"/>
      <c r="E75" s="48"/>
      <c r="F75" s="260"/>
      <c r="G75" s="48"/>
      <c r="H75" s="260"/>
      <c r="I75" s="124"/>
      <c r="J75" s="82"/>
    </row>
    <row r="76" spans="2:11" ht="13.5" thickBot="1" x14ac:dyDescent="0.25">
      <c r="B76" s="5"/>
      <c r="C76" s="69" t="s">
        <v>20</v>
      </c>
      <c r="D76" s="41"/>
      <c r="E76" s="48"/>
      <c r="F76" s="260"/>
      <c r="G76" s="48"/>
      <c r="H76" s="260"/>
      <c r="I76" s="123">
        <v>0</v>
      </c>
      <c r="J76" s="82"/>
    </row>
    <row r="77" spans="2:11" x14ac:dyDescent="0.2">
      <c r="B77" s="5"/>
      <c r="C77" s="69"/>
      <c r="D77" s="41"/>
      <c r="E77" s="48"/>
      <c r="F77" s="260"/>
      <c r="G77" s="48"/>
      <c r="H77" s="260"/>
      <c r="I77" s="125"/>
      <c r="J77" s="82"/>
    </row>
    <row r="78" spans="2:11" ht="13.5" thickBot="1" x14ac:dyDescent="0.25">
      <c r="B78" s="5"/>
      <c r="C78" s="69"/>
      <c r="D78" s="41"/>
      <c r="E78" s="48"/>
      <c r="F78" s="260"/>
      <c r="G78" s="48"/>
      <c r="H78" s="260"/>
      <c r="I78" s="125"/>
      <c r="J78" s="82"/>
    </row>
    <row r="79" spans="2:11" ht="13.5" thickBot="1" x14ac:dyDescent="0.25">
      <c r="B79" s="5"/>
      <c r="C79" s="69" t="s">
        <v>21</v>
      </c>
      <c r="D79" s="41"/>
      <c r="E79" s="48"/>
      <c r="F79" s="260"/>
      <c r="G79" s="48"/>
      <c r="H79" s="260"/>
      <c r="I79" s="123">
        <v>0</v>
      </c>
      <c r="J79" s="82"/>
    </row>
    <row r="80" spans="2:11" x14ac:dyDescent="0.2">
      <c r="B80" s="5"/>
      <c r="C80" s="69"/>
      <c r="D80" s="41"/>
      <c r="E80" s="48"/>
      <c r="F80" s="260"/>
      <c r="G80" s="48"/>
      <c r="H80" s="260"/>
      <c r="I80" s="125"/>
      <c r="J80" s="82"/>
    </row>
    <row r="81" spans="2:10" ht="13.5" thickBot="1" x14ac:dyDescent="0.25">
      <c r="B81" s="5"/>
      <c r="C81" s="69"/>
      <c r="D81" s="41"/>
      <c r="E81" s="48"/>
      <c r="F81" s="260"/>
      <c r="G81" s="48"/>
      <c r="H81" s="260"/>
      <c r="I81" s="125"/>
      <c r="J81" s="82"/>
    </row>
    <row r="82" spans="2:10" ht="13.5" thickBot="1" x14ac:dyDescent="0.25">
      <c r="B82" s="5"/>
      <c r="C82" s="69" t="s">
        <v>22</v>
      </c>
      <c r="D82" s="41"/>
      <c r="E82" s="48"/>
      <c r="F82" s="260"/>
      <c r="G82" s="48"/>
      <c r="H82" s="260"/>
      <c r="I82" s="123">
        <v>0</v>
      </c>
      <c r="J82" s="82"/>
    </row>
    <row r="83" spans="2:10" x14ac:dyDescent="0.2">
      <c r="B83" s="5"/>
      <c r="C83" s="69"/>
      <c r="D83" s="41"/>
      <c r="E83" s="48"/>
      <c r="F83" s="260"/>
      <c r="G83" s="48"/>
      <c r="H83" s="260"/>
      <c r="I83" s="125"/>
      <c r="J83" s="82"/>
    </row>
    <row r="84" spans="2:10" ht="13.5" thickBot="1" x14ac:dyDescent="0.25">
      <c r="B84" s="5"/>
      <c r="C84" s="69"/>
      <c r="D84" s="41"/>
      <c r="E84" s="48"/>
      <c r="F84" s="260"/>
      <c r="G84" s="48"/>
      <c r="H84" s="260"/>
      <c r="I84" s="125"/>
      <c r="J84" s="82"/>
    </row>
    <row r="85" spans="2:10" ht="13.5" thickBot="1" x14ac:dyDescent="0.25">
      <c r="B85" s="5"/>
      <c r="C85" s="69" t="s">
        <v>23</v>
      </c>
      <c r="D85" s="41"/>
      <c r="E85" s="48"/>
      <c r="F85" s="260"/>
      <c r="G85" s="48"/>
      <c r="H85" s="260"/>
      <c r="I85" s="123">
        <v>0</v>
      </c>
      <c r="J85" s="82"/>
    </row>
    <row r="86" spans="2:10" x14ac:dyDescent="0.2">
      <c r="B86" s="5"/>
      <c r="C86" s="69"/>
      <c r="D86" s="41"/>
      <c r="E86" s="48"/>
      <c r="F86" s="260"/>
      <c r="G86" s="48"/>
      <c r="H86" s="260"/>
      <c r="I86" s="125"/>
      <c r="J86" s="82"/>
    </row>
    <row r="87" spans="2:10" ht="13.5" thickBot="1" x14ac:dyDescent="0.25">
      <c r="B87" s="5"/>
      <c r="C87" s="69"/>
      <c r="D87" s="41"/>
      <c r="E87" s="48"/>
      <c r="F87" s="260"/>
      <c r="G87" s="48"/>
      <c r="H87" s="260"/>
      <c r="I87" s="125"/>
      <c r="J87" s="82"/>
    </row>
    <row r="88" spans="2:10" ht="13.5" thickBot="1" x14ac:dyDescent="0.25">
      <c r="B88" s="5"/>
      <c r="C88" s="69" t="s">
        <v>24</v>
      </c>
      <c r="D88" s="41"/>
      <c r="E88" s="48"/>
      <c r="F88" s="260"/>
      <c r="G88" s="48"/>
      <c r="H88" s="260"/>
      <c r="I88" s="123">
        <v>0</v>
      </c>
      <c r="J88" s="82"/>
    </row>
    <row r="89" spans="2:10" ht="13.5" thickBot="1" x14ac:dyDescent="0.25">
      <c r="B89" s="5"/>
      <c r="C89" s="70"/>
      <c r="D89" s="41"/>
      <c r="E89" s="260"/>
      <c r="F89" s="260"/>
      <c r="G89" s="260"/>
      <c r="H89" s="260"/>
      <c r="I89" s="125"/>
      <c r="J89" s="82"/>
    </row>
    <row r="90" spans="2:10" ht="13.5" thickBot="1" x14ac:dyDescent="0.25">
      <c r="B90" s="5"/>
      <c r="C90" s="152" t="s">
        <v>73</v>
      </c>
      <c r="D90" s="41"/>
      <c r="E90" s="41"/>
      <c r="F90" s="260"/>
      <c r="G90" s="41"/>
      <c r="H90" s="49"/>
      <c r="I90" s="126">
        <f>SUM(I73:I88)</f>
        <v>0</v>
      </c>
      <c r="J90" s="82"/>
    </row>
    <row r="91" spans="2:10" ht="13.15" customHeight="1" thickBot="1" x14ac:dyDescent="0.25">
      <c r="B91" s="5"/>
      <c r="C91" s="382" t="str">
        <f>IF(I90=100, "Super, weiter geht es mit den Inputs",IF(I90&lt;100,"Bitte überprüfen Sie Ihre Eingabe: Es müssen 100 % verteilt werden",IF(I90&gt;100,"Bitte überprüfen Sie Ihre Eingabe: Es müssen 100 % verteilt werden",)))</f>
        <v>Bitte überprüfen Sie Ihre Eingabe: Es müssen 100 % verteilt werden</v>
      </c>
      <c r="D91" s="383"/>
      <c r="E91" s="383"/>
      <c r="F91" s="383"/>
      <c r="G91" s="383"/>
      <c r="H91" s="71"/>
      <c r="I91" s="127"/>
      <c r="J91" s="83"/>
    </row>
    <row r="92" spans="2:10" ht="13.15" customHeight="1" x14ac:dyDescent="0.2">
      <c r="B92" s="5"/>
      <c r="H92" s="5"/>
      <c r="I92" s="128"/>
    </row>
    <row r="93" spans="2:10" ht="13.15" customHeight="1" x14ac:dyDescent="0.2">
      <c r="B93" s="5"/>
      <c r="C93" s="7"/>
      <c r="E93" s="8"/>
      <c r="F93" s="8"/>
      <c r="G93" s="8"/>
      <c r="H93" s="5"/>
      <c r="I93" s="128"/>
    </row>
    <row r="94" spans="2:10" ht="13.5" thickBot="1" x14ac:dyDescent="0.25">
      <c r="B94" s="5"/>
      <c r="C94" s="5"/>
      <c r="D94" s="5"/>
      <c r="E94" s="5"/>
      <c r="G94" s="5"/>
      <c r="H94" s="5"/>
      <c r="I94" s="128"/>
    </row>
    <row r="95" spans="2:10" ht="39.6" customHeight="1" thickBot="1" x14ac:dyDescent="0.25">
      <c r="B95" s="306" t="s">
        <v>359</v>
      </c>
      <c r="C95" s="307"/>
      <c r="D95" s="307"/>
      <c r="E95" s="307"/>
      <c r="F95" s="307"/>
      <c r="G95" s="307"/>
      <c r="H95" s="307"/>
      <c r="I95" s="308"/>
      <c r="J95" s="75"/>
    </row>
    <row r="96" spans="2:10" x14ac:dyDescent="0.2">
      <c r="B96" s="33"/>
      <c r="C96" s="33"/>
      <c r="D96" s="33"/>
      <c r="E96" s="33"/>
      <c r="F96" s="33"/>
      <c r="G96" s="33"/>
      <c r="H96" s="33"/>
      <c r="I96" s="128"/>
      <c r="J96" s="75"/>
    </row>
    <row r="97" spans="2:23" x14ac:dyDescent="0.2">
      <c r="B97" s="3"/>
      <c r="C97" s="3"/>
      <c r="D97" s="3"/>
      <c r="E97" s="3"/>
      <c r="F97" s="17"/>
      <c r="G97" s="17"/>
      <c r="H97" s="17"/>
      <c r="I97" s="128"/>
      <c r="J97" s="75"/>
    </row>
    <row r="98" spans="2:23" x14ac:dyDescent="0.2">
      <c r="B98" s="15" t="s">
        <v>279</v>
      </c>
      <c r="C98" s="18"/>
      <c r="D98" s="18"/>
      <c r="E98" s="18"/>
      <c r="G98" s="5"/>
      <c r="H98" s="5"/>
      <c r="I98" s="128"/>
      <c r="J98" s="75"/>
    </row>
    <row r="99" spans="2:23" s="6" customFormat="1" ht="27" customHeight="1" x14ac:dyDescent="0.2">
      <c r="B99" s="393" t="s">
        <v>357</v>
      </c>
      <c r="C99" s="393"/>
      <c r="D99" s="393"/>
      <c r="E99" s="393"/>
      <c r="F99" s="393"/>
      <c r="G99" s="393"/>
      <c r="H99" s="393"/>
      <c r="I99" s="403"/>
      <c r="J99" s="75"/>
      <c r="K99" s="75"/>
      <c r="L99" s="246"/>
      <c r="M99" s="173"/>
      <c r="N99" s="173"/>
      <c r="O99" s="173"/>
      <c r="P99" s="289"/>
      <c r="Q99" s="173"/>
      <c r="R99" s="173"/>
      <c r="S99" s="173"/>
      <c r="T99" s="75"/>
      <c r="U99" s="75"/>
      <c r="V99" s="75"/>
      <c r="W99" s="75"/>
    </row>
    <row r="100" spans="2:23" s="6" customFormat="1" x14ac:dyDescent="0.2">
      <c r="C100" s="19"/>
      <c r="D100" s="19"/>
      <c r="E100" s="19"/>
      <c r="F100" s="5"/>
      <c r="I100" s="128"/>
      <c r="J100" s="75"/>
      <c r="K100" s="75"/>
      <c r="L100" s="246"/>
      <c r="M100" s="173"/>
      <c r="N100" s="173"/>
      <c r="O100" s="173"/>
      <c r="P100" s="289"/>
      <c r="Q100" s="173"/>
      <c r="R100" s="173"/>
      <c r="S100" s="173"/>
      <c r="T100" s="75"/>
      <c r="U100" s="75"/>
      <c r="V100" s="75"/>
      <c r="W100" s="75"/>
    </row>
    <row r="101" spans="2:23" s="6" customFormat="1" x14ac:dyDescent="0.2">
      <c r="B101" s="131" t="s">
        <v>360</v>
      </c>
      <c r="C101" s="16"/>
      <c r="D101" s="16"/>
      <c r="E101" s="16"/>
      <c r="F101" s="5"/>
      <c r="I101" s="128"/>
      <c r="J101" s="75"/>
      <c r="K101" s="75"/>
      <c r="L101" s="246"/>
      <c r="M101" s="173"/>
      <c r="N101" s="173"/>
      <c r="O101" s="173"/>
      <c r="P101" s="289"/>
      <c r="Q101" s="173"/>
      <c r="R101" s="173"/>
      <c r="S101" s="173"/>
      <c r="T101" s="75"/>
      <c r="U101" s="75"/>
      <c r="V101" s="75"/>
      <c r="W101" s="75"/>
    </row>
    <row r="102" spans="2:23" s="6" customFormat="1" x14ac:dyDescent="0.2">
      <c r="B102" s="131" t="s">
        <v>348</v>
      </c>
      <c r="C102" s="19"/>
      <c r="D102" s="19"/>
      <c r="E102" s="19"/>
      <c r="F102" s="5"/>
      <c r="I102" s="128"/>
      <c r="J102" s="75"/>
      <c r="K102" s="75"/>
      <c r="L102" s="246"/>
      <c r="M102" s="173"/>
      <c r="N102" s="173"/>
      <c r="O102" s="173"/>
      <c r="P102" s="288"/>
      <c r="Q102" s="173"/>
      <c r="R102" s="173"/>
      <c r="S102" s="173"/>
      <c r="T102" s="75"/>
      <c r="U102" s="75"/>
      <c r="V102" s="75"/>
      <c r="W102" s="75"/>
    </row>
    <row r="103" spans="2:23" s="6" customFormat="1" x14ac:dyDescent="0.2">
      <c r="B103" s="64"/>
      <c r="C103" s="19"/>
      <c r="D103" s="19"/>
      <c r="E103" s="19"/>
      <c r="F103" s="5"/>
      <c r="I103" s="128"/>
      <c r="J103" s="75"/>
      <c r="K103" s="75"/>
      <c r="L103" s="246"/>
      <c r="M103" s="173"/>
      <c r="N103" s="173"/>
      <c r="O103" s="173"/>
      <c r="P103" s="289"/>
      <c r="Q103" s="173"/>
      <c r="R103" s="173"/>
      <c r="S103" s="173"/>
      <c r="T103" s="75"/>
      <c r="U103" s="75"/>
      <c r="V103" s="75"/>
      <c r="W103" s="75"/>
    </row>
    <row r="104" spans="2:23" s="6" customFormat="1" ht="13.5" thickBot="1" x14ac:dyDescent="0.25">
      <c r="B104" s="64"/>
      <c r="C104" s="19"/>
      <c r="D104" s="19"/>
      <c r="E104" s="19"/>
      <c r="F104" s="5"/>
      <c r="I104" s="128"/>
      <c r="J104" s="75"/>
      <c r="K104" s="75"/>
      <c r="L104" s="246"/>
      <c r="M104" s="173"/>
      <c r="N104" s="173"/>
      <c r="O104" s="173"/>
      <c r="P104" s="289"/>
      <c r="Q104" s="173"/>
      <c r="R104" s="173"/>
      <c r="S104" s="173"/>
      <c r="T104" s="75"/>
      <c r="U104" s="75"/>
      <c r="V104" s="75"/>
      <c r="W104" s="75"/>
    </row>
    <row r="105" spans="2:23" s="6" customFormat="1" x14ac:dyDescent="0.2">
      <c r="B105" s="19"/>
      <c r="C105" s="51"/>
      <c r="D105" s="52"/>
      <c r="E105" s="52"/>
      <c r="F105" s="259"/>
      <c r="G105" s="53"/>
      <c r="H105" s="54"/>
      <c r="I105" s="128"/>
      <c r="J105" s="75"/>
      <c r="K105" s="75"/>
      <c r="L105" s="246"/>
      <c r="M105" s="173"/>
      <c r="N105" s="173"/>
      <c r="O105" s="173"/>
      <c r="P105" s="289"/>
      <c r="Q105" s="173"/>
      <c r="R105" s="173"/>
      <c r="S105" s="173"/>
      <c r="T105" s="75"/>
      <c r="U105" s="75"/>
      <c r="V105" s="75"/>
      <c r="W105" s="75"/>
    </row>
    <row r="106" spans="2:23" s="6" customFormat="1" ht="53.45" customHeight="1" x14ac:dyDescent="0.2">
      <c r="B106" s="254"/>
      <c r="C106" s="55"/>
      <c r="D106" s="48"/>
      <c r="E106" s="50" t="s">
        <v>25</v>
      </c>
      <c r="F106" s="50" t="s">
        <v>358</v>
      </c>
      <c r="G106" s="50" t="s">
        <v>253</v>
      </c>
      <c r="H106" s="262"/>
      <c r="I106" s="128"/>
      <c r="J106" s="75"/>
      <c r="K106" s="75"/>
      <c r="L106" s="246"/>
      <c r="M106" s="173"/>
      <c r="N106" s="173"/>
      <c r="O106" s="173"/>
      <c r="P106" s="289"/>
      <c r="Q106" s="173"/>
      <c r="R106" s="173"/>
      <c r="S106" s="173"/>
      <c r="T106" s="75"/>
      <c r="U106" s="75"/>
      <c r="V106" s="75"/>
      <c r="W106" s="75"/>
    </row>
    <row r="107" spans="2:23" s="6" customFormat="1" x14ac:dyDescent="0.2">
      <c r="C107" s="57" t="s">
        <v>26</v>
      </c>
      <c r="D107" s="48"/>
      <c r="E107" s="48"/>
      <c r="F107" s="260"/>
      <c r="G107" s="48"/>
      <c r="H107" s="56"/>
      <c r="I107" s="128"/>
      <c r="J107" s="75"/>
      <c r="K107" s="75"/>
      <c r="L107" s="246"/>
      <c r="M107" s="173"/>
      <c r="N107" s="173"/>
      <c r="O107" s="173"/>
      <c r="P107" s="289"/>
      <c r="Q107" s="173"/>
      <c r="R107" s="173"/>
      <c r="S107" s="173"/>
      <c r="T107" s="75"/>
      <c r="U107" s="75"/>
      <c r="V107" s="75"/>
      <c r="W107" s="75"/>
    </row>
    <row r="108" spans="2:23" s="6" customFormat="1" x14ac:dyDescent="0.2">
      <c r="C108" s="57"/>
      <c r="D108" s="48"/>
      <c r="E108" s="48"/>
      <c r="F108" s="260"/>
      <c r="G108" s="48"/>
      <c r="H108" s="56"/>
      <c r="I108" s="128"/>
      <c r="J108" s="75"/>
      <c r="K108" s="75"/>
      <c r="L108" s="246"/>
      <c r="M108" s="173"/>
      <c r="N108" s="173"/>
      <c r="O108" s="173"/>
      <c r="P108" s="289"/>
      <c r="Q108" s="173"/>
      <c r="R108" s="173"/>
      <c r="S108" s="173"/>
      <c r="T108" s="75"/>
      <c r="U108" s="75"/>
      <c r="V108" s="75"/>
      <c r="W108" s="75"/>
    </row>
    <row r="109" spans="2:23" s="6" customFormat="1" x14ac:dyDescent="0.2">
      <c r="C109" s="57" t="s">
        <v>27</v>
      </c>
      <c r="D109" s="48"/>
      <c r="E109" s="48"/>
      <c r="F109" s="260"/>
      <c r="G109" s="48"/>
      <c r="H109" s="56"/>
      <c r="I109" s="128"/>
      <c r="J109" s="75"/>
      <c r="K109" s="75"/>
      <c r="L109" s="246"/>
      <c r="M109" s="173"/>
      <c r="N109" s="173"/>
      <c r="O109" s="173"/>
      <c r="P109" s="289"/>
      <c r="Q109" s="173"/>
      <c r="R109" s="173"/>
      <c r="S109" s="173"/>
      <c r="T109" s="75"/>
      <c r="U109" s="75"/>
      <c r="V109" s="75"/>
      <c r="W109" s="75"/>
    </row>
    <row r="110" spans="2:23" s="6" customFormat="1" x14ac:dyDescent="0.2">
      <c r="C110" s="57"/>
      <c r="D110" s="48"/>
      <c r="E110" s="48"/>
      <c r="F110" s="260"/>
      <c r="G110" s="48"/>
      <c r="H110" s="56"/>
      <c r="I110" s="128"/>
      <c r="J110" s="75"/>
      <c r="K110" s="75"/>
      <c r="L110" s="246"/>
      <c r="M110" s="173"/>
      <c r="N110" s="173"/>
      <c r="O110" s="173"/>
      <c r="P110" s="289"/>
      <c r="Q110" s="173"/>
      <c r="R110" s="173"/>
      <c r="S110" s="173"/>
      <c r="T110" s="75"/>
      <c r="U110" s="75"/>
      <c r="V110" s="75"/>
      <c r="W110" s="75"/>
    </row>
    <row r="111" spans="2:23" s="6" customFormat="1" x14ac:dyDescent="0.2">
      <c r="C111" s="57" t="s">
        <v>28</v>
      </c>
      <c r="D111" s="48"/>
      <c r="E111" s="48"/>
      <c r="F111" s="260"/>
      <c r="G111" s="48"/>
      <c r="H111" s="56"/>
      <c r="I111" s="128"/>
      <c r="J111" s="75"/>
      <c r="K111" s="75"/>
      <c r="L111" s="246"/>
      <c r="M111" s="173"/>
      <c r="N111" s="173"/>
      <c r="O111" s="173"/>
      <c r="P111" s="289"/>
      <c r="Q111" s="173"/>
      <c r="R111" s="173"/>
      <c r="S111" s="173"/>
      <c r="T111" s="75"/>
      <c r="U111" s="75"/>
      <c r="V111" s="75"/>
      <c r="W111" s="75"/>
    </row>
    <row r="112" spans="2:23" s="6" customFormat="1" x14ac:dyDescent="0.2">
      <c r="C112" s="57"/>
      <c r="D112" s="48"/>
      <c r="E112" s="48"/>
      <c r="F112" s="260"/>
      <c r="G112" s="48"/>
      <c r="H112" s="56"/>
      <c r="I112" s="128"/>
      <c r="J112" s="75"/>
      <c r="K112" s="75"/>
      <c r="L112" s="246"/>
      <c r="M112" s="173"/>
      <c r="N112" s="173"/>
      <c r="O112" s="173"/>
      <c r="P112" s="289"/>
      <c r="Q112" s="173"/>
      <c r="R112" s="173"/>
      <c r="S112" s="173"/>
      <c r="T112" s="75"/>
      <c r="U112" s="75"/>
      <c r="V112" s="75"/>
      <c r="W112" s="75"/>
    </row>
    <row r="113" spans="2:23" s="6" customFormat="1" x14ac:dyDescent="0.2">
      <c r="C113" s="57" t="s">
        <v>29</v>
      </c>
      <c r="D113" s="48"/>
      <c r="E113" s="48"/>
      <c r="F113" s="260"/>
      <c r="G113" s="48"/>
      <c r="H113" s="56"/>
      <c r="I113" s="128"/>
      <c r="J113" s="75"/>
      <c r="K113" s="75"/>
      <c r="L113" s="246"/>
      <c r="M113" s="173"/>
      <c r="N113" s="173"/>
      <c r="O113" s="173"/>
      <c r="P113" s="289"/>
      <c r="Q113" s="173"/>
      <c r="R113" s="173"/>
      <c r="S113" s="173"/>
      <c r="T113" s="75"/>
      <c r="U113" s="75"/>
      <c r="V113" s="75"/>
      <c r="W113" s="75"/>
    </row>
    <row r="114" spans="2:23" s="6" customFormat="1" x14ac:dyDescent="0.2">
      <c r="C114" s="57"/>
      <c r="D114" s="48"/>
      <c r="E114" s="48"/>
      <c r="F114" s="260"/>
      <c r="G114" s="48"/>
      <c r="H114" s="56"/>
      <c r="I114" s="128"/>
      <c r="J114" s="75"/>
      <c r="K114" s="75"/>
      <c r="L114" s="246"/>
      <c r="M114" s="173"/>
      <c r="N114" s="173"/>
      <c r="O114" s="173"/>
      <c r="P114" s="289"/>
      <c r="Q114" s="173"/>
      <c r="R114" s="173"/>
      <c r="S114" s="173"/>
      <c r="T114" s="75"/>
      <c r="U114" s="75"/>
      <c r="V114" s="75"/>
      <c r="W114" s="75"/>
    </row>
    <row r="115" spans="2:23" s="6" customFormat="1" x14ac:dyDescent="0.2">
      <c r="C115" s="57" t="s">
        <v>30</v>
      </c>
      <c r="D115" s="48"/>
      <c r="E115" s="48"/>
      <c r="F115" s="260"/>
      <c r="G115" s="48"/>
      <c r="H115" s="56"/>
      <c r="I115" s="128"/>
      <c r="J115" s="75"/>
      <c r="K115" s="75"/>
      <c r="L115" s="246"/>
      <c r="M115" s="173"/>
      <c r="N115" s="173"/>
      <c r="O115" s="173"/>
      <c r="P115" s="289"/>
      <c r="Q115" s="173"/>
      <c r="R115" s="173"/>
      <c r="S115" s="173"/>
      <c r="T115" s="75"/>
      <c r="U115" s="75"/>
      <c r="V115" s="75"/>
      <c r="W115" s="75"/>
    </row>
    <row r="116" spans="2:23" s="6" customFormat="1" x14ac:dyDescent="0.2">
      <c r="B116" s="19"/>
      <c r="C116" s="58"/>
      <c r="D116" s="48"/>
      <c r="E116" s="48"/>
      <c r="F116" s="260"/>
      <c r="G116" s="48"/>
      <c r="H116" s="56"/>
      <c r="I116" s="128"/>
      <c r="J116" s="75"/>
      <c r="K116" s="75"/>
      <c r="L116" s="246"/>
      <c r="M116" s="173"/>
      <c r="N116" s="173"/>
      <c r="O116" s="173"/>
      <c r="P116" s="289"/>
      <c r="Q116" s="173"/>
      <c r="R116" s="173"/>
      <c r="S116" s="173"/>
      <c r="T116" s="75"/>
      <c r="U116" s="75"/>
      <c r="V116" s="75"/>
      <c r="W116" s="75"/>
    </row>
    <row r="117" spans="2:23" s="6" customFormat="1" ht="13.5" thickBot="1" x14ac:dyDescent="0.25">
      <c r="B117" s="19"/>
      <c r="C117" s="59"/>
      <c r="D117" s="60"/>
      <c r="E117" s="60"/>
      <c r="F117" s="263"/>
      <c r="G117" s="61"/>
      <c r="H117" s="62"/>
      <c r="I117" s="128"/>
      <c r="J117" s="75"/>
      <c r="K117" s="75"/>
      <c r="L117" s="246"/>
      <c r="M117" s="173"/>
      <c r="N117" s="173"/>
      <c r="O117" s="173"/>
      <c r="P117" s="289"/>
      <c r="Q117" s="173"/>
      <c r="R117" s="173"/>
      <c r="S117" s="173"/>
      <c r="T117" s="75"/>
      <c r="U117" s="75"/>
      <c r="V117" s="75"/>
      <c r="W117" s="75"/>
    </row>
    <row r="118" spans="2:23" s="6" customFormat="1" ht="28.5" customHeight="1" x14ac:dyDescent="0.2">
      <c r="B118" s="21" t="s">
        <v>280</v>
      </c>
      <c r="C118" s="19"/>
      <c r="D118" s="19"/>
      <c r="E118" s="19"/>
      <c r="F118" s="5"/>
      <c r="I118" s="128"/>
      <c r="J118" s="75"/>
      <c r="K118" s="75"/>
      <c r="L118" s="246"/>
      <c r="M118" s="173"/>
      <c r="N118" s="173"/>
      <c r="O118" s="173"/>
      <c r="P118" s="289"/>
      <c r="Q118" s="173"/>
      <c r="R118" s="173"/>
      <c r="S118" s="173"/>
      <c r="T118" s="75"/>
      <c r="U118" s="75"/>
      <c r="V118" s="75"/>
      <c r="W118" s="75"/>
    </row>
    <row r="119" spans="2:23" s="6" customFormat="1" ht="23.25" customHeight="1" x14ac:dyDescent="0.2">
      <c r="B119" s="64" t="s">
        <v>335</v>
      </c>
      <c r="C119" s="19"/>
      <c r="D119" s="19"/>
      <c r="E119" s="19"/>
      <c r="F119" s="5"/>
      <c r="I119" s="128"/>
      <c r="J119" s="75"/>
      <c r="K119" s="75"/>
      <c r="L119" s="246"/>
      <c r="M119" s="173"/>
      <c r="N119" s="284"/>
      <c r="O119" s="173"/>
      <c r="P119" s="289"/>
      <c r="Q119" s="173"/>
      <c r="R119" s="173"/>
      <c r="S119" s="173"/>
      <c r="T119" s="75"/>
      <c r="U119" s="75"/>
      <c r="V119" s="75"/>
      <c r="W119" s="75"/>
    </row>
    <row r="120" spans="2:23" s="6" customFormat="1" x14ac:dyDescent="0.2">
      <c r="B120" s="21"/>
      <c r="C120" s="19"/>
      <c r="D120" s="19"/>
      <c r="E120" s="19"/>
      <c r="F120" s="5"/>
      <c r="I120" s="128"/>
      <c r="J120" s="75"/>
      <c r="K120" s="75"/>
      <c r="L120" s="246"/>
      <c r="M120" s="173"/>
      <c r="N120" s="173"/>
      <c r="O120" s="173"/>
      <c r="P120" s="289"/>
      <c r="Q120" s="173"/>
      <c r="R120" s="173"/>
      <c r="S120" s="173"/>
      <c r="T120" s="75"/>
      <c r="U120" s="75"/>
      <c r="V120" s="75"/>
      <c r="W120" s="75"/>
    </row>
    <row r="121" spans="2:23" s="6" customFormat="1" x14ac:dyDescent="0.2">
      <c r="B121" s="47" t="s">
        <v>88</v>
      </c>
      <c r="C121" s="47"/>
      <c r="D121" s="47"/>
      <c r="E121" s="47"/>
      <c r="F121" s="5"/>
      <c r="I121" s="128"/>
      <c r="J121" s="75"/>
      <c r="K121" s="75"/>
      <c r="L121" s="246"/>
      <c r="M121" s="173"/>
      <c r="N121" s="173"/>
      <c r="O121" s="173"/>
      <c r="P121" s="289"/>
      <c r="Q121" s="173"/>
      <c r="R121" s="173"/>
      <c r="S121" s="173"/>
      <c r="T121" s="75"/>
      <c r="U121" s="75"/>
      <c r="V121" s="75"/>
      <c r="W121" s="75"/>
    </row>
    <row r="122" spans="2:23" s="6" customFormat="1" ht="15" customHeight="1" x14ac:dyDescent="0.2">
      <c r="B122" s="357">
        <f>IF(Datenbank!O2=1,"Hinweis: Sie haben diese Ressource in Schritt 5 ausgewählt, bitte geben Sie Werte ein.",IF(Datenbank!O2=2,"Hinweis: Sie haben diese Ressource in Schritt 5 nicht gewählt, bitte überspringen Sie diese Kategorie.",IF(Datenbank!O2=3,"Hinweis: Sie haben diese Ressource in Schritt 5 nicht gewählt, bitte überspringen Sie diese Kategorie.",0)))</f>
        <v>0</v>
      </c>
      <c r="C122" s="357"/>
      <c r="D122" s="357"/>
      <c r="E122" s="357"/>
      <c r="F122" s="357"/>
      <c r="G122" s="357"/>
      <c r="H122" s="357"/>
      <c r="I122" s="128"/>
      <c r="J122" s="75"/>
      <c r="K122" s="75"/>
      <c r="L122" s="246"/>
      <c r="M122" s="173"/>
      <c r="N122" s="173"/>
      <c r="O122" s="173"/>
      <c r="P122" s="289"/>
      <c r="Q122" s="173"/>
      <c r="R122" s="173"/>
      <c r="S122" s="173"/>
      <c r="T122" s="75"/>
      <c r="U122" s="75"/>
      <c r="V122" s="75"/>
      <c r="W122" s="75"/>
    </row>
    <row r="123" spans="2:23" s="6" customFormat="1" x14ac:dyDescent="0.2">
      <c r="B123" s="19"/>
      <c r="C123" s="11"/>
      <c r="D123" s="11"/>
      <c r="E123" s="11"/>
      <c r="F123" s="5"/>
      <c r="I123" s="128"/>
      <c r="J123" s="75"/>
      <c r="K123" s="75"/>
      <c r="L123" s="246"/>
      <c r="M123" s="173"/>
      <c r="N123" s="173"/>
      <c r="O123" s="173"/>
      <c r="P123" s="289"/>
      <c r="Q123" s="173"/>
      <c r="R123" s="173"/>
      <c r="S123" s="173"/>
      <c r="T123" s="75"/>
      <c r="U123" s="75"/>
      <c r="V123" s="75"/>
      <c r="W123" s="75"/>
    </row>
    <row r="124" spans="2:23" s="6" customFormat="1" x14ac:dyDescent="0.2">
      <c r="B124" s="19"/>
      <c r="C124" s="22"/>
      <c r="D124" s="47"/>
      <c r="E124" s="47"/>
      <c r="F124" s="5"/>
      <c r="I124" s="128"/>
      <c r="J124" s="75"/>
      <c r="K124" s="75"/>
      <c r="L124" s="246"/>
      <c r="M124" s="173"/>
      <c r="N124" s="173"/>
      <c r="O124" s="173"/>
      <c r="P124" s="289"/>
      <c r="Q124" s="173"/>
      <c r="R124" s="173"/>
      <c r="S124" s="173"/>
      <c r="T124" s="75"/>
      <c r="U124" s="75"/>
      <c r="V124" s="75"/>
      <c r="W124" s="75"/>
    </row>
    <row r="125" spans="2:23" s="6" customFormat="1" ht="24.75" thickBot="1" x14ac:dyDescent="0.25">
      <c r="D125" s="36" t="s">
        <v>37</v>
      </c>
      <c r="E125" s="36" t="s">
        <v>125</v>
      </c>
      <c r="F125" s="36" t="s">
        <v>32</v>
      </c>
      <c r="G125" s="36" t="s">
        <v>126</v>
      </c>
      <c r="I125" s="128"/>
      <c r="J125" s="75"/>
      <c r="K125" s="75"/>
      <c r="L125" s="246"/>
      <c r="M125" s="173"/>
      <c r="N125" s="173"/>
      <c r="O125" s="173"/>
      <c r="P125" s="289"/>
      <c r="Q125" s="173"/>
      <c r="R125" s="173"/>
      <c r="S125" s="173"/>
      <c r="T125" s="75"/>
      <c r="U125" s="75"/>
      <c r="V125" s="75"/>
      <c r="W125" s="75"/>
    </row>
    <row r="126" spans="2:23" s="6" customFormat="1" x14ac:dyDescent="0.2">
      <c r="D126" s="44"/>
      <c r="E126" s="79">
        <f>IF(D126="Labor",'Daten hinter Input'!$B$18,IF(D126="Seminarraum",'Daten hinter Input'!$B$16,IF(D126="Hörsaal",'Daten hinter Input'!$B$17,IF(D126="Mensa",'Daten hinter Input'!$B$19,IF(D126="Ausstellungsräume",'Daten hinter Input'!$B$20,IF(D126="Sonstiges",'Daten hinter Input'!$B$21,0))))))</f>
        <v>0</v>
      </c>
      <c r="F126" s="95"/>
      <c r="G126" s="27">
        <f>E126*F126</f>
        <v>0</v>
      </c>
      <c r="I126" s="128"/>
      <c r="J126" s="75"/>
      <c r="K126" s="75"/>
      <c r="L126" s="246"/>
      <c r="M126" s="173"/>
      <c r="N126" s="173"/>
      <c r="O126" s="173"/>
      <c r="P126" s="289"/>
      <c r="Q126" s="173"/>
      <c r="R126" s="173"/>
      <c r="S126" s="173"/>
      <c r="T126" s="75"/>
      <c r="U126" s="75"/>
      <c r="V126" s="75"/>
      <c r="W126" s="75"/>
    </row>
    <row r="127" spans="2:23" s="6" customFormat="1" x14ac:dyDescent="0.2">
      <c r="D127" s="42"/>
      <c r="E127" s="79">
        <f>IF(D127="Labor",'Daten hinter Input'!$B$18,IF(D127="Seminarraum",'Daten hinter Input'!$B$16,IF(D127="Hörsaal",'Daten hinter Input'!$B$17,IF(D127="Mensa",'Daten hinter Input'!$B$19,IF(D127="Ausstellungsräume",'Daten hinter Input'!$B$20,IF(D127="Sonstiges",'Daten hinter Input'!$B$21,0))))))</f>
        <v>0</v>
      </c>
      <c r="F127" s="96"/>
      <c r="G127" s="27">
        <f>E127*F127</f>
        <v>0</v>
      </c>
      <c r="I127" s="128"/>
      <c r="J127" s="75"/>
      <c r="K127" s="75"/>
      <c r="L127" s="246"/>
      <c r="M127" s="173"/>
      <c r="N127" s="173"/>
      <c r="O127" s="173"/>
      <c r="P127" s="289"/>
      <c r="Q127" s="173"/>
      <c r="R127" s="173"/>
      <c r="S127" s="173"/>
      <c r="T127" s="75"/>
      <c r="U127" s="75"/>
      <c r="V127" s="75"/>
      <c r="W127" s="75"/>
    </row>
    <row r="128" spans="2:23" s="6" customFormat="1" x14ac:dyDescent="0.2">
      <c r="D128" s="42"/>
      <c r="E128" s="79">
        <f>IF(D128="Labor",'Daten hinter Input'!$B$18,IF(D128="Seminarraum",'Daten hinter Input'!$B$16,IF(D128="Hörsaal",'Daten hinter Input'!$B$17,IF(D128="Mensa",'Daten hinter Input'!$B$19,IF(D128="Ausstellungsräume",'Daten hinter Input'!$B$20,IF(D128="Sonstiges",'Daten hinter Input'!$B$21,0))))))</f>
        <v>0</v>
      </c>
      <c r="F128" s="96"/>
      <c r="G128" s="27">
        <f>E128*F128</f>
        <v>0</v>
      </c>
      <c r="I128" s="128"/>
      <c r="J128" s="75"/>
      <c r="K128" s="75"/>
      <c r="L128" s="246"/>
      <c r="M128" s="173"/>
      <c r="N128" s="173"/>
      <c r="O128" s="173"/>
      <c r="P128" s="289"/>
      <c r="Q128" s="173"/>
      <c r="R128" s="173"/>
      <c r="S128" s="173"/>
      <c r="T128" s="75"/>
      <c r="U128" s="75"/>
      <c r="V128" s="75"/>
      <c r="W128" s="75"/>
    </row>
    <row r="129" spans="2:23" s="6" customFormat="1" x14ac:dyDescent="0.2">
      <c r="D129" s="42"/>
      <c r="E129" s="79">
        <f>IF(D129="Labor",'Daten hinter Input'!$B$18,IF(D129="Seminarraum",'Daten hinter Input'!$B$16,IF(D129="Hörsaal",'Daten hinter Input'!$B$17,IF(D129="Mensa",'Daten hinter Input'!$B$19,IF(D129="Ausstellungsräume",'Daten hinter Input'!$B$20,IF(D129="Sonstiges",'Daten hinter Input'!$B$21,0))))))</f>
        <v>0</v>
      </c>
      <c r="F129" s="96"/>
      <c r="G129" s="27">
        <f>E129*F129</f>
        <v>0</v>
      </c>
      <c r="I129" s="128"/>
      <c r="J129" s="75"/>
      <c r="K129" s="75"/>
      <c r="L129" s="246"/>
      <c r="M129" s="173"/>
      <c r="N129" s="173"/>
      <c r="O129" s="173"/>
      <c r="P129" s="289"/>
      <c r="Q129" s="173"/>
      <c r="R129" s="173"/>
      <c r="S129" s="173"/>
      <c r="T129" s="75"/>
      <c r="U129" s="75"/>
      <c r="V129" s="75"/>
      <c r="W129" s="75"/>
    </row>
    <row r="130" spans="2:23" s="6" customFormat="1" ht="13.5" thickBot="1" x14ac:dyDescent="0.25">
      <c r="D130" s="43"/>
      <c r="E130" s="35">
        <f>IF(D130="Labor",'Daten hinter Input'!$B$18,IF(D130="Seminarraum",'Daten hinter Input'!$B$16,IF(D130="Hörsaal",'Daten hinter Input'!$B$17,IF(D130="Mensa",'Daten hinter Input'!$B$19,IF(D130="Ausstellungsräume",'Daten hinter Input'!$B$20,IF(D130="Sonstiges",'Daten hinter Input'!$B$21,0))))))</f>
        <v>0</v>
      </c>
      <c r="F130" s="97"/>
      <c r="G130" s="27">
        <f>E130*F130</f>
        <v>0</v>
      </c>
      <c r="I130" s="128"/>
      <c r="J130" s="75"/>
      <c r="K130" s="75"/>
      <c r="L130" s="246"/>
      <c r="M130" s="173"/>
      <c r="N130" s="173"/>
      <c r="O130" s="173"/>
      <c r="P130" s="289"/>
      <c r="Q130" s="173"/>
      <c r="R130" s="173"/>
      <c r="S130" s="173"/>
      <c r="T130" s="75"/>
      <c r="U130" s="75"/>
      <c r="V130" s="75"/>
      <c r="W130" s="75"/>
    </row>
    <row r="131" spans="2:23" s="6" customFormat="1" x14ac:dyDescent="0.2">
      <c r="C131" s="24"/>
      <c r="F131" s="5"/>
      <c r="I131" s="128"/>
      <c r="J131" s="75"/>
      <c r="K131" s="75"/>
      <c r="L131" s="246"/>
      <c r="M131" s="173"/>
      <c r="N131" s="173"/>
      <c r="O131" s="173"/>
      <c r="P131" s="289"/>
      <c r="Q131" s="173"/>
      <c r="R131" s="173"/>
      <c r="S131" s="173"/>
      <c r="T131" s="75"/>
      <c r="U131" s="75"/>
      <c r="V131" s="75"/>
      <c r="W131" s="75"/>
    </row>
    <row r="132" spans="2:23" s="6" customFormat="1" x14ac:dyDescent="0.2">
      <c r="B132" s="19"/>
      <c r="C132" s="19"/>
      <c r="D132" s="19"/>
      <c r="E132" s="19"/>
      <c r="F132" s="5"/>
      <c r="I132" s="128"/>
      <c r="J132" s="75"/>
      <c r="K132" s="75"/>
      <c r="L132" s="246"/>
      <c r="M132" s="173"/>
      <c r="N132" s="173"/>
      <c r="O132" s="173"/>
      <c r="P132" s="289"/>
      <c r="Q132" s="173"/>
      <c r="R132" s="173"/>
      <c r="S132" s="173"/>
      <c r="T132" s="75"/>
      <c r="U132" s="75"/>
      <c r="V132" s="75"/>
      <c r="W132" s="75"/>
    </row>
    <row r="133" spans="2:23" s="6" customFormat="1" x14ac:dyDescent="0.2">
      <c r="B133" s="6" t="s">
        <v>105</v>
      </c>
      <c r="C133" s="19"/>
      <c r="D133" s="19"/>
      <c r="E133" s="19"/>
      <c r="F133" s="5"/>
      <c r="I133" s="128"/>
      <c r="J133" s="75"/>
      <c r="K133" s="75"/>
      <c r="L133" s="246"/>
      <c r="M133" s="173"/>
      <c r="N133" s="173"/>
      <c r="O133" s="173"/>
      <c r="P133" s="289"/>
      <c r="Q133" s="173"/>
      <c r="R133" s="173"/>
      <c r="S133" s="173"/>
      <c r="T133" s="75"/>
      <c r="U133" s="75"/>
      <c r="V133" s="75"/>
      <c r="W133" s="75"/>
    </row>
    <row r="134" spans="2:23" s="6" customFormat="1" ht="15" customHeight="1" x14ac:dyDescent="0.2">
      <c r="B134" s="357">
        <f>IF(Datenbank!L2=1,"Hinweis: Sie haben diese Ressource in Schritt 5 ausgewählt, bitte geben Sie Werte ein.",IF(Datenbank!L2=2,"Hinweis: Sie haben diese Ressource in Schritt 5 nicht gewählt, bitte überspringen Sie diese Kategorie.",IF(Datenbank!L2=3,"Hinweis: Sie haben diese Ressource in Schritt 5 nicht gewählt, bitte überspringen Sie diese Kategorie.",0)))</f>
        <v>0</v>
      </c>
      <c r="C134" s="357"/>
      <c r="D134" s="357"/>
      <c r="E134" s="357"/>
      <c r="F134" s="357"/>
      <c r="G134" s="357"/>
      <c r="H134" s="357"/>
      <c r="I134" s="128"/>
      <c r="J134" s="75"/>
      <c r="K134" s="75"/>
      <c r="L134" s="246"/>
      <c r="M134" s="173"/>
      <c r="N134" s="173"/>
      <c r="O134" s="173"/>
      <c r="P134" s="289"/>
      <c r="Q134" s="173"/>
      <c r="R134" s="173"/>
      <c r="S134" s="173"/>
      <c r="T134" s="75"/>
      <c r="U134" s="75"/>
      <c r="V134" s="75"/>
      <c r="W134" s="75"/>
    </row>
    <row r="135" spans="2:23" s="6" customFormat="1" x14ac:dyDescent="0.2">
      <c r="B135" s="19"/>
      <c r="F135" s="5"/>
      <c r="I135" s="129"/>
      <c r="J135" s="75"/>
      <c r="K135" s="75"/>
      <c r="L135" s="246"/>
      <c r="M135" s="173"/>
      <c r="N135" s="173"/>
      <c r="O135" s="173"/>
      <c r="P135" s="289"/>
      <c r="Q135" s="173"/>
      <c r="R135" s="173"/>
      <c r="S135" s="173"/>
      <c r="T135" s="75"/>
      <c r="U135" s="75"/>
      <c r="V135" s="75"/>
      <c r="W135" s="75"/>
    </row>
    <row r="136" spans="2:23" s="6" customFormat="1" x14ac:dyDescent="0.2">
      <c r="F136" s="5"/>
      <c r="I136" s="130"/>
      <c r="J136" s="75"/>
      <c r="K136" s="75"/>
      <c r="L136" s="246"/>
      <c r="M136" s="173"/>
      <c r="N136" s="173"/>
      <c r="O136" s="173"/>
      <c r="P136" s="289"/>
      <c r="Q136" s="173"/>
      <c r="R136" s="173"/>
      <c r="S136" s="173"/>
      <c r="T136" s="75"/>
      <c r="U136" s="75"/>
      <c r="V136" s="75"/>
      <c r="W136" s="75"/>
    </row>
    <row r="137" spans="2:23" s="6" customFormat="1" ht="24.75" thickBot="1" x14ac:dyDescent="0.25">
      <c r="D137" s="37" t="s">
        <v>254</v>
      </c>
      <c r="E137" s="38" t="s">
        <v>284</v>
      </c>
      <c r="F137" s="37" t="s">
        <v>285</v>
      </c>
      <c r="G137" s="39" t="s">
        <v>287</v>
      </c>
      <c r="I137" s="128"/>
      <c r="J137" s="75"/>
      <c r="K137" s="75"/>
      <c r="L137" s="246"/>
      <c r="M137" s="173"/>
      <c r="N137" s="173"/>
      <c r="O137" s="173"/>
      <c r="P137" s="289"/>
      <c r="Q137" s="173"/>
      <c r="R137" s="173"/>
      <c r="S137" s="173"/>
      <c r="T137" s="75"/>
      <c r="U137" s="75"/>
      <c r="V137" s="75"/>
      <c r="W137" s="75"/>
    </row>
    <row r="138" spans="2:23" s="6" customFormat="1" x14ac:dyDescent="0.2">
      <c r="D138" s="44"/>
      <c r="E138" s="79">
        <f>IF(D138="Technische Gerätschaften",'Daten hinter Input'!$B$24,IF(D138="Maschinen",'Daten hinter Input'!$B$25,IF(D138="Präsentationsmaterialien",'Daten hinter Input'!$B$26,IF(D138="Büromaterial",'Daten hinter Input'!$B$27,IF(D138="Software/Lizenzen",'Daten hinter Input'!$B$28,IF(D138="Sonstiges",'Daten hinter Input'!B29,0))))))</f>
        <v>0</v>
      </c>
      <c r="F138" s="98"/>
      <c r="G138" s="24">
        <f>E138*F138</f>
        <v>0</v>
      </c>
      <c r="I138" s="128"/>
      <c r="J138" s="75"/>
      <c r="K138" s="75"/>
      <c r="L138" s="246"/>
      <c r="M138" s="173"/>
      <c r="N138" s="173"/>
      <c r="O138" s="173"/>
      <c r="P138" s="289"/>
      <c r="Q138" s="173"/>
      <c r="R138" s="173"/>
      <c r="S138" s="173"/>
      <c r="T138" s="75"/>
      <c r="U138" s="75"/>
      <c r="V138" s="75"/>
      <c r="W138" s="75"/>
    </row>
    <row r="139" spans="2:23" s="6" customFormat="1" x14ac:dyDescent="0.2">
      <c r="D139" s="45"/>
      <c r="E139" s="35">
        <f>IF(D139="Technische Gerätschaften",'Daten hinter Input'!$B$24,IF(D139="Maschinen",'Daten hinter Input'!$B$25,IF(D139="Präsentationsmaterialien",'Daten hinter Input'!$B$26,IF(D139="Büromaterial",'Daten hinter Input'!$B$27,IF(D139="Software/Lizenzen",'Daten hinter Input'!$B$28,IF(D139="Sonstiges",'Daten hinter Input'!B29,0))))))</f>
        <v>0</v>
      </c>
      <c r="F139" s="99"/>
      <c r="G139" s="24">
        <f>E139*F139</f>
        <v>0</v>
      </c>
      <c r="I139" s="128"/>
      <c r="J139" s="75"/>
      <c r="K139" s="75"/>
      <c r="L139" s="246"/>
      <c r="M139" s="173"/>
      <c r="N139" s="173"/>
      <c r="O139" s="173"/>
      <c r="P139" s="289"/>
      <c r="Q139" s="173"/>
      <c r="R139" s="173"/>
      <c r="S139" s="173"/>
      <c r="T139" s="75"/>
      <c r="U139" s="75"/>
      <c r="V139" s="75"/>
      <c r="W139" s="75"/>
    </row>
    <row r="140" spans="2:23" s="6" customFormat="1" x14ac:dyDescent="0.2">
      <c r="D140" s="45"/>
      <c r="E140" s="79">
        <f>IF(D140="Technische Gerätschaften",'Daten hinter Input'!$B$24,IF(D140="Maschinen",'Daten hinter Input'!$B$25,IF(D140="Präsentationsmaterialien",'Daten hinter Input'!$B$26,IF(D140="Büromaterial",'Daten hinter Input'!$B$27,IF(D140="Software/Lizenzen",'Daten hinter Input'!$B$28,IF(D140="Sonstiges",'Daten hinter Input'!B29,0))))))</f>
        <v>0</v>
      </c>
      <c r="F140" s="99"/>
      <c r="G140" s="24">
        <f>E140*F140</f>
        <v>0</v>
      </c>
      <c r="I140" s="128"/>
      <c r="J140" s="75"/>
      <c r="K140" s="75"/>
      <c r="L140" s="246"/>
      <c r="M140" s="173"/>
      <c r="N140" s="173"/>
      <c r="O140" s="173"/>
      <c r="P140" s="289"/>
      <c r="Q140" s="173"/>
      <c r="R140" s="173"/>
      <c r="S140" s="173"/>
      <c r="T140" s="75"/>
      <c r="U140" s="75"/>
      <c r="V140" s="75"/>
      <c r="W140" s="75"/>
    </row>
    <row r="141" spans="2:23" s="6" customFormat="1" x14ac:dyDescent="0.2">
      <c r="D141" s="45"/>
      <c r="E141" s="35">
        <f>IF(D141="Technische Gerätschaften",'Daten hinter Input'!$B$24,IF(D141="Maschinen",'Daten hinter Input'!$B$25,IF(D141="Präsentationsmaterialien",'Daten hinter Input'!$B$26,IF(D141="Büromaterial",'Daten hinter Input'!$B$27,IF(D141="Software/Lizenzen",'Daten hinter Input'!$B$28,IF(D141="Sonstiges",'Daten hinter Input'!B29,0))))))</f>
        <v>0</v>
      </c>
      <c r="F141" s="99"/>
      <c r="G141" s="24">
        <f>E141*F141</f>
        <v>0</v>
      </c>
      <c r="I141" s="128"/>
      <c r="J141" s="75"/>
      <c r="K141" s="75"/>
      <c r="L141" s="246"/>
      <c r="M141" s="173"/>
      <c r="N141" s="173"/>
      <c r="O141" s="173"/>
      <c r="P141" s="289"/>
      <c r="Q141" s="173"/>
      <c r="R141" s="173"/>
      <c r="S141" s="173"/>
      <c r="T141" s="75"/>
      <c r="U141" s="75"/>
      <c r="V141" s="75"/>
      <c r="W141" s="75"/>
    </row>
    <row r="142" spans="2:23" s="6" customFormat="1" ht="13.5" thickBot="1" x14ac:dyDescent="0.25">
      <c r="B142" s="19"/>
      <c r="C142" s="24"/>
      <c r="D142" s="46"/>
      <c r="E142" s="35">
        <f>IF(D142="Technische Gerätschaften",'Daten hinter Input'!$B$24,IF(D142="Maschinen",'Daten hinter Input'!$B$25,IF(D142="Präsentationsmaterialien",'Daten hinter Input'!$B$26,IF(D142="Büromaterial",'Daten hinter Input'!$B$27,IF(D142="Software/Lizenzen",'Daten hinter Input'!$B$28,IF(D142="Sonstiges",'Daten hinter Input'!B29,0))))))</f>
        <v>0</v>
      </c>
      <c r="F142" s="100"/>
      <c r="G142" s="24">
        <f>E142*F142</f>
        <v>0</v>
      </c>
      <c r="I142" s="128"/>
      <c r="J142" s="75"/>
      <c r="K142" s="75"/>
      <c r="L142" s="246"/>
      <c r="M142" s="173"/>
      <c r="N142" s="173"/>
      <c r="O142" s="173"/>
      <c r="P142" s="289"/>
      <c r="Q142" s="173"/>
      <c r="R142" s="173"/>
      <c r="S142" s="173"/>
      <c r="T142" s="75"/>
      <c r="U142" s="75"/>
      <c r="V142" s="75"/>
      <c r="W142" s="75"/>
    </row>
    <row r="143" spans="2:23" s="6" customFormat="1" x14ac:dyDescent="0.2">
      <c r="B143" s="19"/>
      <c r="C143" s="19"/>
      <c r="D143" s="19"/>
      <c r="E143" s="19"/>
      <c r="F143" s="5"/>
      <c r="I143" s="128"/>
      <c r="J143" s="75"/>
      <c r="K143" s="75"/>
      <c r="L143" s="246"/>
      <c r="M143" s="173"/>
      <c r="N143" s="173"/>
      <c r="O143" s="173"/>
      <c r="P143" s="289"/>
      <c r="Q143" s="173"/>
      <c r="R143" s="173"/>
      <c r="S143" s="173"/>
      <c r="T143" s="75"/>
      <c r="U143" s="75"/>
      <c r="V143" s="75"/>
      <c r="W143" s="75"/>
    </row>
    <row r="144" spans="2:23" s="6" customFormat="1" x14ac:dyDescent="0.2">
      <c r="B144" s="19"/>
      <c r="C144" s="19"/>
      <c r="D144" s="19"/>
      <c r="E144" s="19"/>
      <c r="F144" s="5"/>
      <c r="I144" s="128"/>
      <c r="J144" s="75"/>
      <c r="K144" s="75"/>
      <c r="L144" s="246"/>
      <c r="M144" s="173"/>
      <c r="N144" s="173"/>
      <c r="O144" s="173"/>
      <c r="P144" s="289"/>
      <c r="Q144" s="173"/>
      <c r="R144" s="173"/>
      <c r="S144" s="173"/>
      <c r="T144" s="75"/>
      <c r="U144" s="75"/>
      <c r="V144" s="75"/>
      <c r="W144" s="75"/>
    </row>
    <row r="145" spans="2:23" s="6" customFormat="1" x14ac:dyDescent="0.2">
      <c r="B145" s="6" t="s">
        <v>349</v>
      </c>
      <c r="C145" s="19"/>
      <c r="D145" s="19"/>
      <c r="E145" s="19"/>
      <c r="F145" s="5"/>
      <c r="I145" s="128"/>
      <c r="J145" s="75"/>
      <c r="K145" s="75"/>
      <c r="L145" s="246"/>
      <c r="M145" s="173"/>
      <c r="N145" s="173"/>
      <c r="O145" s="173"/>
      <c r="P145" s="289"/>
      <c r="Q145" s="173"/>
      <c r="R145" s="173"/>
      <c r="S145" s="173"/>
      <c r="T145" s="75"/>
      <c r="U145" s="75"/>
      <c r="V145" s="75"/>
      <c r="W145" s="75"/>
    </row>
    <row r="146" spans="2:23" s="6" customFormat="1" ht="15" customHeight="1" x14ac:dyDescent="0.2">
      <c r="B146" s="357">
        <f>IF(Datenbank!M2=1,"Hinweis: Sie haben diese Ressource in Schritt 5 ausgewählt, bitte geben Sie Werte ein.",IF(Datenbank!M2=2,"Hinweis: Sie haben diese Ressource in Schritt 5 nicht gewählt, bitte überspringen Sie diese Kategorie.",IF(Datenbank!M2=3,"Hinweis: Sie haben diese Ressource in Schritt 5 nicht gewählt, bitte überspringen Sie diese Kategorie.",0)))</f>
        <v>0</v>
      </c>
      <c r="C146" s="357"/>
      <c r="D146" s="357"/>
      <c r="E146" s="357"/>
      <c r="F146" s="357"/>
      <c r="G146" s="357"/>
      <c r="H146" s="357"/>
      <c r="I146" s="128"/>
      <c r="J146" s="75"/>
      <c r="K146" s="75"/>
      <c r="L146" s="246"/>
      <c r="M146" s="173"/>
      <c r="N146" s="173"/>
      <c r="O146" s="173"/>
      <c r="P146" s="289"/>
      <c r="Q146" s="173"/>
      <c r="R146" s="173"/>
      <c r="S146" s="173"/>
      <c r="T146" s="75"/>
      <c r="U146" s="75"/>
      <c r="V146" s="75"/>
      <c r="W146" s="75"/>
    </row>
    <row r="147" spans="2:23" s="6" customFormat="1" x14ac:dyDescent="0.2">
      <c r="B147" s="19"/>
      <c r="C147" s="11"/>
      <c r="D147" s="11"/>
      <c r="E147" s="11"/>
      <c r="F147" s="5"/>
      <c r="I147" s="128"/>
      <c r="J147" s="75"/>
      <c r="K147" s="75"/>
      <c r="L147" s="246"/>
      <c r="M147" s="173"/>
      <c r="N147" s="173"/>
      <c r="O147" s="173"/>
      <c r="P147" s="289"/>
      <c r="Q147" s="173"/>
      <c r="R147" s="173"/>
      <c r="S147" s="173"/>
      <c r="T147" s="75"/>
      <c r="U147" s="75"/>
      <c r="V147" s="75"/>
      <c r="W147" s="75"/>
    </row>
    <row r="148" spans="2:23" s="6" customFormat="1" x14ac:dyDescent="0.2">
      <c r="B148" s="19"/>
      <c r="C148" s="19"/>
      <c r="D148" s="19"/>
      <c r="E148" s="19"/>
      <c r="F148" s="5"/>
      <c r="I148" s="128"/>
      <c r="J148" s="75"/>
      <c r="K148" s="75"/>
      <c r="L148" s="246"/>
      <c r="M148" s="173"/>
      <c r="N148" s="173"/>
      <c r="O148" s="173"/>
      <c r="P148" s="289"/>
      <c r="Q148" s="173"/>
      <c r="R148" s="173"/>
      <c r="S148" s="173"/>
      <c r="T148" s="75"/>
      <c r="U148" s="75"/>
      <c r="V148" s="75"/>
      <c r="W148" s="75"/>
    </row>
    <row r="149" spans="2:23" s="6" customFormat="1" ht="15" customHeight="1" thickBot="1" x14ac:dyDescent="0.25">
      <c r="D149" s="406" t="s">
        <v>78</v>
      </c>
      <c r="E149" s="406"/>
      <c r="F149" s="36" t="s">
        <v>31</v>
      </c>
      <c r="I149" s="128"/>
      <c r="J149" s="75"/>
      <c r="K149" s="75"/>
      <c r="L149" s="246"/>
      <c r="M149" s="173"/>
      <c r="N149" s="173"/>
      <c r="O149" s="173"/>
      <c r="P149" s="289"/>
      <c r="Q149" s="173"/>
      <c r="R149" s="173"/>
      <c r="S149" s="173"/>
      <c r="T149" s="75"/>
      <c r="U149" s="75"/>
      <c r="V149" s="75"/>
      <c r="W149" s="75"/>
    </row>
    <row r="150" spans="2:23" s="6" customFormat="1" ht="14.45" customHeight="1" x14ac:dyDescent="0.2">
      <c r="D150" s="407"/>
      <c r="E150" s="408"/>
      <c r="F150" s="101">
        <v>0</v>
      </c>
      <c r="I150" s="131"/>
      <c r="J150" s="75"/>
      <c r="K150" s="75"/>
      <c r="L150" s="246"/>
      <c r="M150" s="173"/>
      <c r="N150" s="173"/>
      <c r="O150" s="173"/>
      <c r="P150" s="289"/>
      <c r="Q150" s="173"/>
      <c r="R150" s="173"/>
      <c r="S150" s="173"/>
      <c r="T150" s="75"/>
      <c r="U150" s="75"/>
      <c r="V150" s="75"/>
      <c r="W150" s="75"/>
    </row>
    <row r="151" spans="2:23" s="6" customFormat="1" x14ac:dyDescent="0.2">
      <c r="D151" s="409"/>
      <c r="E151" s="410"/>
      <c r="F151" s="102">
        <v>0</v>
      </c>
      <c r="I151" s="128"/>
      <c r="J151" s="75"/>
      <c r="K151" s="75"/>
      <c r="L151" s="246"/>
      <c r="M151" s="173"/>
      <c r="N151" s="173"/>
      <c r="O151" s="173"/>
      <c r="P151" s="289"/>
      <c r="Q151" s="173"/>
      <c r="R151" s="173"/>
      <c r="S151" s="173"/>
      <c r="T151" s="75"/>
      <c r="U151" s="75"/>
      <c r="V151" s="75"/>
      <c r="W151" s="75"/>
    </row>
    <row r="152" spans="2:23" s="6" customFormat="1" x14ac:dyDescent="0.2">
      <c r="D152" s="409"/>
      <c r="E152" s="410"/>
      <c r="F152" s="102">
        <v>0</v>
      </c>
      <c r="I152" s="128"/>
      <c r="J152" s="75"/>
      <c r="K152" s="75"/>
      <c r="L152" s="246"/>
      <c r="M152" s="173"/>
      <c r="N152" s="173"/>
      <c r="O152" s="173"/>
      <c r="P152" s="289"/>
      <c r="Q152" s="173"/>
      <c r="R152" s="173"/>
      <c r="S152" s="173"/>
      <c r="T152" s="75"/>
      <c r="U152" s="75"/>
      <c r="V152" s="75"/>
      <c r="W152" s="75"/>
    </row>
    <row r="153" spans="2:23" s="6" customFormat="1" x14ac:dyDescent="0.2">
      <c r="D153" s="409"/>
      <c r="E153" s="410"/>
      <c r="F153" s="102">
        <v>0</v>
      </c>
      <c r="I153" s="128"/>
      <c r="J153" s="84"/>
      <c r="K153" s="75"/>
      <c r="L153" s="246"/>
      <c r="M153" s="173"/>
      <c r="N153" s="173"/>
      <c r="O153" s="173"/>
      <c r="P153" s="289"/>
      <c r="Q153" s="173"/>
      <c r="R153" s="173"/>
      <c r="S153" s="173"/>
      <c r="T153" s="75"/>
      <c r="U153" s="75"/>
      <c r="V153" s="75"/>
      <c r="W153" s="75"/>
    </row>
    <row r="154" spans="2:23" s="6" customFormat="1" ht="15" customHeight="1" thickBot="1" x14ac:dyDescent="0.25">
      <c r="D154" s="346"/>
      <c r="E154" s="347"/>
      <c r="F154" s="103">
        <v>0</v>
      </c>
      <c r="I154" s="128"/>
      <c r="J154" s="85"/>
      <c r="K154" s="75"/>
      <c r="L154" s="246"/>
      <c r="M154" s="173"/>
      <c r="N154" s="173"/>
      <c r="O154" s="173"/>
      <c r="P154" s="289"/>
      <c r="Q154" s="173"/>
      <c r="R154" s="173"/>
      <c r="S154" s="173"/>
      <c r="T154" s="75"/>
      <c r="U154" s="75"/>
      <c r="V154" s="75"/>
      <c r="W154" s="75"/>
    </row>
    <row r="155" spans="2:23" s="6" customFormat="1" x14ac:dyDescent="0.2">
      <c r="B155" s="19"/>
      <c r="F155" s="5"/>
      <c r="I155" s="128"/>
      <c r="J155" s="75"/>
      <c r="K155" s="75"/>
      <c r="L155" s="246"/>
      <c r="M155" s="173"/>
      <c r="N155" s="173"/>
      <c r="O155" s="173"/>
      <c r="P155" s="289"/>
      <c r="Q155" s="173"/>
      <c r="R155" s="173"/>
      <c r="S155" s="173"/>
      <c r="T155" s="75"/>
      <c r="U155" s="75"/>
      <c r="V155" s="75"/>
      <c r="W155" s="75"/>
    </row>
    <row r="156" spans="2:23" s="6" customFormat="1" x14ac:dyDescent="0.2">
      <c r="B156" s="19"/>
      <c r="F156" s="5"/>
      <c r="I156" s="128"/>
      <c r="J156" s="75"/>
      <c r="K156" s="75"/>
      <c r="L156" s="246"/>
      <c r="M156" s="173"/>
      <c r="N156" s="173"/>
      <c r="O156" s="173"/>
      <c r="P156" s="289"/>
      <c r="Q156" s="173"/>
      <c r="R156" s="173"/>
      <c r="S156" s="173"/>
      <c r="T156" s="75"/>
      <c r="U156" s="75"/>
      <c r="V156" s="75"/>
      <c r="W156" s="75"/>
    </row>
    <row r="157" spans="2:23" s="6" customFormat="1" x14ac:dyDescent="0.2">
      <c r="B157" s="3" t="s">
        <v>106</v>
      </c>
      <c r="C157" s="3"/>
      <c r="D157" s="3"/>
      <c r="E157" s="3"/>
      <c r="F157" s="31"/>
      <c r="G157" s="3"/>
      <c r="H157" s="3"/>
      <c r="I157" s="128"/>
      <c r="J157" s="75"/>
      <c r="K157" s="75"/>
      <c r="L157" s="246"/>
      <c r="M157" s="173"/>
      <c r="N157" s="173"/>
      <c r="O157" s="173"/>
      <c r="P157" s="289"/>
      <c r="Q157" s="173"/>
      <c r="R157" s="173"/>
      <c r="S157" s="173"/>
      <c r="T157" s="75"/>
      <c r="U157" s="75"/>
      <c r="V157" s="75"/>
      <c r="W157" s="75"/>
    </row>
    <row r="158" spans="2:23" s="6" customFormat="1" ht="13.5" customHeight="1" x14ac:dyDescent="0.2">
      <c r="B158" s="47" t="s">
        <v>273</v>
      </c>
      <c r="C158" s="47"/>
      <c r="D158" s="31"/>
      <c r="E158" s="31"/>
      <c r="F158" s="31"/>
      <c r="G158" s="31"/>
      <c r="H158" s="31"/>
      <c r="I158" s="128"/>
      <c r="J158" s="75"/>
      <c r="K158" s="75"/>
      <c r="L158" s="246"/>
      <c r="M158" s="173"/>
      <c r="N158" s="173"/>
      <c r="O158" s="173"/>
      <c r="P158" s="289"/>
      <c r="Q158" s="173"/>
      <c r="R158" s="173"/>
      <c r="S158" s="173"/>
      <c r="T158" s="75"/>
      <c r="U158" s="75"/>
      <c r="V158" s="75"/>
      <c r="W158" s="75"/>
    </row>
    <row r="159" spans="2:23" s="6" customFormat="1" ht="21" customHeight="1" x14ac:dyDescent="0.2">
      <c r="B159" s="22" t="s">
        <v>52</v>
      </c>
      <c r="C159" s="64"/>
      <c r="D159" s="28"/>
      <c r="E159" s="28"/>
      <c r="F159" s="5"/>
      <c r="I159" s="128"/>
      <c r="J159" s="75"/>
      <c r="K159" s="75"/>
      <c r="L159" s="246"/>
      <c r="M159" s="173"/>
      <c r="N159" s="173"/>
      <c r="O159" s="173"/>
      <c r="P159" s="289"/>
      <c r="Q159" s="173"/>
      <c r="R159" s="173"/>
      <c r="S159" s="173"/>
      <c r="T159" s="75"/>
      <c r="U159" s="75"/>
      <c r="V159" s="75"/>
      <c r="W159" s="75"/>
    </row>
    <row r="160" spans="2:23" s="6" customFormat="1" ht="15" customHeight="1" x14ac:dyDescent="0.2">
      <c r="B160" s="357">
        <f>IF(Datenbank!N2=1,"Hinweis: Sie haben diese Ressource in Schritt 5 ausgewählt, bitte geben Sie Werte ein.",IF(Datenbank!N2=2,"Hinweis: Sie haben diese Ressource in Schritt 5 nicht gewählt, bitte überspringen Sie diese Kategorie.",IF(Datenbank!N2=3,"Hinweis: Sie haben diese Ressource in Schritt 5 nicht gewählt, bitte überspringen Sie diese Kategorie.",0)))</f>
        <v>0</v>
      </c>
      <c r="C160" s="357"/>
      <c r="D160" s="357"/>
      <c r="E160" s="357"/>
      <c r="F160" s="357"/>
      <c r="G160" s="357"/>
      <c r="H160" s="357"/>
      <c r="I160" s="128"/>
      <c r="J160" s="75"/>
      <c r="K160" s="75"/>
      <c r="L160" s="246"/>
      <c r="M160" s="173"/>
      <c r="N160" s="173"/>
      <c r="O160" s="173"/>
      <c r="P160" s="289"/>
      <c r="Q160" s="173"/>
      <c r="R160" s="173"/>
      <c r="S160" s="173"/>
      <c r="T160" s="75"/>
      <c r="U160" s="75"/>
      <c r="V160" s="75"/>
      <c r="W160" s="75"/>
    </row>
    <row r="161" spans="2:23" s="6" customFormat="1" x14ac:dyDescent="0.2">
      <c r="B161" s="19"/>
      <c r="F161" s="5"/>
      <c r="I161" s="128"/>
      <c r="J161" s="75"/>
      <c r="K161" s="75"/>
      <c r="L161" s="246"/>
      <c r="M161" s="173"/>
      <c r="N161" s="173"/>
      <c r="O161" s="173"/>
      <c r="P161" s="289"/>
      <c r="Q161" s="173"/>
      <c r="R161" s="173"/>
      <c r="S161" s="173"/>
      <c r="T161" s="75"/>
      <c r="U161" s="75"/>
      <c r="V161" s="75"/>
      <c r="W161" s="75"/>
    </row>
    <row r="162" spans="2:23" s="6" customFormat="1" x14ac:dyDescent="0.2">
      <c r="F162" s="5"/>
      <c r="I162" s="34"/>
      <c r="J162" s="75"/>
      <c r="K162" s="75"/>
      <c r="L162" s="246"/>
      <c r="M162" s="173"/>
      <c r="N162" s="173"/>
      <c r="O162" s="173"/>
      <c r="P162" s="289"/>
      <c r="Q162" s="173"/>
      <c r="R162" s="173"/>
      <c r="S162" s="173"/>
      <c r="T162" s="75"/>
      <c r="U162" s="75"/>
      <c r="V162" s="75"/>
      <c r="W162" s="75"/>
    </row>
    <row r="163" spans="2:23" s="6" customFormat="1" ht="36.75" thickBot="1" x14ac:dyDescent="0.25">
      <c r="D163" s="252" t="s">
        <v>38</v>
      </c>
      <c r="E163" s="251" t="s">
        <v>336</v>
      </c>
      <c r="F163" s="252" t="s">
        <v>364</v>
      </c>
      <c r="G163" s="251" t="s">
        <v>363</v>
      </c>
      <c r="I163" s="34"/>
      <c r="J163" s="75"/>
      <c r="K163" s="75"/>
      <c r="L163" s="246"/>
      <c r="M163" s="173"/>
      <c r="N163" s="173"/>
      <c r="O163" s="173"/>
      <c r="P163" s="289"/>
      <c r="Q163" s="173"/>
      <c r="R163" s="173"/>
      <c r="S163" s="173"/>
      <c r="T163" s="75"/>
      <c r="U163" s="75"/>
      <c r="V163" s="75"/>
      <c r="W163" s="75"/>
    </row>
    <row r="164" spans="2:23" s="6" customFormat="1" x14ac:dyDescent="0.2">
      <c r="D164" s="23"/>
      <c r="E164" s="305">
        <f>IF(D164="Professur",'Daten hinter Input'!B2,IF(D164="Projektmitarbeitende (E 9 bis E 12)",'Daten hinter Input'!B3,IF(D164="Wiss. Mitarbeitende (E 13 bis E 15)",'Daten hinter Input'!B4,IF(D164="Technischer Dienst",'Daten hinter Input'!B5,IF(D164="Verwaltungsangestellte",'Daten hinter Input'!B6,IF(D164="Anderes",'Daten hinter Input'!B7,0))))))</f>
        <v>0</v>
      </c>
      <c r="F164" s="95"/>
      <c r="G164" s="24">
        <f>F164*E164</f>
        <v>0</v>
      </c>
      <c r="I164" s="34"/>
      <c r="J164" s="75"/>
      <c r="K164" s="75"/>
      <c r="L164" s="246"/>
      <c r="M164" s="173"/>
      <c r="N164" s="173"/>
      <c r="O164" s="173"/>
      <c r="P164" s="289"/>
      <c r="Q164" s="173"/>
      <c r="R164" s="173"/>
      <c r="S164" s="173"/>
      <c r="T164" s="75"/>
      <c r="U164" s="75"/>
      <c r="V164" s="75"/>
      <c r="W164" s="75"/>
    </row>
    <row r="165" spans="2:23" s="6" customFormat="1" x14ac:dyDescent="0.2">
      <c r="D165" s="25"/>
      <c r="E165" s="305">
        <f>IF(D165="Professur",'Daten hinter Input'!B2,IF(D165="Projektmitarbeitende (E 9 bis E 12)",'Daten hinter Input'!B3,IF(D165="Wiss. Mitarbeitende (E 13 bis E 15)",'Daten hinter Input'!B4,IF(D165="Technischer Dienst",'Daten hinter Input'!B5,IF(D165="Verwaltungsangestellte",'Daten hinter Input'!B6,IF(D165="Anderes",'Daten hinter Input'!B7,0))))))</f>
        <v>0</v>
      </c>
      <c r="F165" s="96"/>
      <c r="G165" s="24">
        <f>F165*E165</f>
        <v>0</v>
      </c>
      <c r="I165" s="34"/>
      <c r="J165" s="75"/>
      <c r="K165" s="75"/>
      <c r="L165" s="246"/>
      <c r="M165" s="173"/>
      <c r="N165" s="173"/>
      <c r="O165" s="173"/>
      <c r="P165" s="289"/>
      <c r="Q165" s="173"/>
      <c r="R165" s="173"/>
      <c r="S165" s="173"/>
      <c r="T165" s="75"/>
      <c r="U165" s="75"/>
      <c r="V165" s="75"/>
      <c r="W165" s="75"/>
    </row>
    <row r="166" spans="2:23" s="6" customFormat="1" x14ac:dyDescent="0.2">
      <c r="D166" s="25"/>
      <c r="E166" s="305">
        <f>IF(D166="Professur",'Daten hinter Input'!B2,IF(D166="Projektmitarbeitende (E 9 bis E 12)",'Daten hinter Input'!B3,IF(D166="Wiss. Mitarbeitende (E 13 bis E 15)",'Daten hinter Input'!B4,IF(D166="Technischer Dienst",'Daten hinter Input'!B5,IF(D166="Verwaltungsangestellte",'Daten hinter Input'!B6,IF(D166="Anderes",'Daten hinter Input'!B7,0))))))</f>
        <v>0</v>
      </c>
      <c r="F166" s="96"/>
      <c r="G166" s="24">
        <f>F166*E166</f>
        <v>0</v>
      </c>
      <c r="I166" s="34"/>
      <c r="J166" s="75"/>
      <c r="K166" s="75"/>
      <c r="L166" s="246"/>
      <c r="M166" s="173"/>
      <c r="N166" s="173"/>
      <c r="O166" s="173"/>
      <c r="P166" s="289"/>
      <c r="Q166" s="173"/>
      <c r="R166" s="173"/>
      <c r="S166" s="173"/>
      <c r="T166" s="75"/>
      <c r="U166" s="75"/>
      <c r="V166" s="75"/>
      <c r="W166" s="75"/>
    </row>
    <row r="167" spans="2:23" s="6" customFormat="1" x14ac:dyDescent="0.2">
      <c r="D167" s="25"/>
      <c r="E167" s="305">
        <f>IF(D167="Professur",'Daten hinter Input'!B2,IF(D167="Projektmitarbeitende (E 9 bis E 12)",'Daten hinter Input'!B3,IF(D167="Wiss. Mitarbeitende (E 13 bis E 15)",'Daten hinter Input'!B4,IF(D167="Technischer Dienst",'Daten hinter Input'!B5,IF(D167="Verwaltungsangestellte",'Daten hinter Input'!B6,IF(D167="Anderes",'Daten hinter Input'!B7,0))))))</f>
        <v>0</v>
      </c>
      <c r="F167" s="96"/>
      <c r="G167" s="24">
        <f>F167*E167</f>
        <v>0</v>
      </c>
      <c r="I167" s="109"/>
      <c r="J167" s="75"/>
      <c r="K167" s="75"/>
      <c r="L167" s="246"/>
      <c r="M167" s="173"/>
      <c r="N167" s="173"/>
      <c r="O167" s="173"/>
      <c r="P167" s="289"/>
      <c r="Q167" s="173"/>
      <c r="R167" s="173"/>
      <c r="S167" s="173"/>
      <c r="T167" s="75"/>
      <c r="U167" s="75"/>
      <c r="V167" s="75"/>
      <c r="W167" s="75"/>
    </row>
    <row r="168" spans="2:23" s="6" customFormat="1" ht="13.5" thickBot="1" x14ac:dyDescent="0.25">
      <c r="B168" s="19"/>
      <c r="D168" s="26"/>
      <c r="E168" s="305">
        <f>IF(D168="Professur",'Daten hinter Input'!B2,IF(D168="Projektmitarbeitende (E 9 bis E 12)",'Daten hinter Input'!B3,IF(D168="Wiss. Mitarbeitende (E 13 bis E 15)",'Daten hinter Input'!B4,IF(D168="Technischer Dienst",'Daten hinter Input'!B5,IF(D168="Verwaltungsangestellte",'Daten hinter Input'!B6,IF(D168="Anderes",'Daten hinter Input'!B7,0))))))</f>
        <v>0</v>
      </c>
      <c r="F168" s="97"/>
      <c r="G168" s="24">
        <f>F168*E168</f>
        <v>0</v>
      </c>
      <c r="I168" s="132"/>
      <c r="J168" s="75"/>
      <c r="K168" s="75"/>
      <c r="L168" s="246"/>
      <c r="M168" s="173"/>
      <c r="N168" s="173"/>
      <c r="O168" s="173"/>
      <c r="P168" s="289"/>
      <c r="Q168" s="173"/>
      <c r="R168" s="173"/>
      <c r="S168" s="173"/>
      <c r="T168" s="75"/>
      <c r="U168" s="75"/>
      <c r="V168" s="75"/>
      <c r="W168" s="75"/>
    </row>
    <row r="169" spans="2:23" s="6" customFormat="1" x14ac:dyDescent="0.2">
      <c r="B169" s="19"/>
      <c r="C169" s="19"/>
      <c r="D169" s="19"/>
      <c r="E169" s="19"/>
      <c r="F169" s="5"/>
      <c r="I169" s="132"/>
      <c r="J169" s="86"/>
      <c r="K169" s="75"/>
      <c r="L169" s="246"/>
      <c r="M169" s="173"/>
      <c r="N169" s="173"/>
      <c r="O169" s="173"/>
      <c r="P169" s="289"/>
      <c r="Q169" s="173"/>
      <c r="R169" s="173"/>
      <c r="S169" s="173"/>
      <c r="T169" s="75"/>
      <c r="U169" s="75"/>
      <c r="V169" s="75"/>
      <c r="W169" s="75"/>
    </row>
    <row r="170" spans="2:23" s="6" customFormat="1" ht="13.15" customHeight="1" x14ac:dyDescent="0.2">
      <c r="C170" s="3"/>
      <c r="D170" s="3"/>
      <c r="E170" s="3"/>
      <c r="F170" s="5"/>
      <c r="I170" s="132"/>
      <c r="J170" s="75"/>
      <c r="K170" s="75"/>
      <c r="L170" s="246"/>
      <c r="M170" s="173"/>
      <c r="N170" s="173"/>
      <c r="O170" s="173"/>
      <c r="P170" s="289"/>
      <c r="Q170" s="173"/>
      <c r="R170" s="173"/>
      <c r="S170" s="173"/>
      <c r="T170" s="75"/>
      <c r="U170" s="75"/>
      <c r="V170" s="75"/>
      <c r="W170" s="75"/>
    </row>
    <row r="171" spans="2:23" s="6" customFormat="1" x14ac:dyDescent="0.2">
      <c r="B171" s="19"/>
      <c r="C171" s="271"/>
      <c r="D171" s="29"/>
      <c r="E171" s="29"/>
      <c r="F171" s="5"/>
      <c r="I171" s="132"/>
      <c r="J171" s="75"/>
      <c r="K171" s="75"/>
      <c r="L171" s="246"/>
      <c r="M171" s="173"/>
      <c r="N171" s="173"/>
      <c r="O171" s="173"/>
      <c r="P171" s="289"/>
      <c r="Q171" s="173"/>
      <c r="R171" s="173"/>
      <c r="S171" s="173"/>
      <c r="T171" s="75"/>
      <c r="U171" s="75"/>
      <c r="V171" s="75"/>
      <c r="W171" s="75"/>
    </row>
    <row r="172" spans="2:23" s="6" customFormat="1" ht="12.75" customHeight="1" x14ac:dyDescent="0.2">
      <c r="B172" s="3" t="s">
        <v>107</v>
      </c>
      <c r="C172" s="72"/>
      <c r="D172" s="72"/>
      <c r="E172" s="72"/>
      <c r="F172" s="104"/>
      <c r="G172" s="72"/>
      <c r="H172" s="72"/>
      <c r="I172" s="132"/>
      <c r="J172" s="76"/>
      <c r="K172" s="75"/>
      <c r="L172" s="246"/>
      <c r="M172" s="173"/>
      <c r="N172" s="173"/>
      <c r="O172" s="173"/>
      <c r="P172" s="289"/>
      <c r="Q172" s="173"/>
      <c r="R172" s="173"/>
      <c r="S172" s="173"/>
      <c r="T172" s="75"/>
      <c r="U172" s="75"/>
      <c r="V172" s="75"/>
      <c r="W172" s="75"/>
    </row>
    <row r="173" spans="2:23" s="6" customFormat="1" ht="15" customHeight="1" x14ac:dyDescent="0.2">
      <c r="B173" s="357">
        <f>IF(Datenbank!P2=1,"Hinweis: Sie haben diese Ressource in Schritt 5 ausgewählt, bitte geben Sie Werte ein.",IF(Datenbank!P2=2,"Hinweis: Sie haben diese Ressource in Schritt 5 nicht gewählt, bitte überspringen Sie diese Kategorie.",IF(Datenbank!P2=3,"Hinweis: Sie haben diese Ressource in Schritt 5 nicht gewählt, bitte überspringen Sie diese Kategorie.",0)))</f>
        <v>0</v>
      </c>
      <c r="C173" s="357"/>
      <c r="D173" s="357"/>
      <c r="E173" s="357"/>
      <c r="F173" s="357"/>
      <c r="G173" s="357"/>
      <c r="H173" s="357"/>
      <c r="I173" s="132"/>
      <c r="J173" s="75"/>
      <c r="K173" s="75"/>
      <c r="L173" s="246"/>
      <c r="M173" s="173"/>
      <c r="N173" s="173"/>
      <c r="O173" s="173"/>
      <c r="P173" s="289"/>
      <c r="Q173" s="173"/>
      <c r="R173" s="173"/>
      <c r="S173" s="173"/>
      <c r="T173" s="75"/>
      <c r="U173" s="75"/>
      <c r="V173" s="75"/>
      <c r="W173" s="75"/>
    </row>
    <row r="174" spans="2:23" s="6" customFormat="1" x14ac:dyDescent="0.2">
      <c r="C174" s="88"/>
      <c r="D174" s="88"/>
      <c r="E174" s="88"/>
      <c r="F174" s="88"/>
      <c r="G174" s="88"/>
      <c r="H174" s="88"/>
      <c r="I174" s="132"/>
      <c r="J174" s="75"/>
      <c r="K174" s="75"/>
      <c r="L174" s="246"/>
      <c r="M174" s="173"/>
      <c r="N174" s="173"/>
      <c r="O174" s="173"/>
      <c r="P174" s="289"/>
      <c r="Q174" s="291"/>
      <c r="R174" s="173"/>
      <c r="S174" s="173"/>
      <c r="T174" s="75"/>
      <c r="U174" s="75"/>
      <c r="V174" s="75"/>
      <c r="W174" s="75"/>
    </row>
    <row r="175" spans="2:23" s="6" customFormat="1" x14ac:dyDescent="0.2">
      <c r="B175" s="19"/>
      <c r="F175" s="5"/>
      <c r="I175" s="133"/>
      <c r="J175" s="75"/>
      <c r="K175" s="75"/>
      <c r="L175" s="246"/>
      <c r="M175" s="173"/>
      <c r="N175" s="173"/>
      <c r="O175" s="173"/>
      <c r="P175" s="289"/>
      <c r="Q175" s="173"/>
      <c r="R175" s="173"/>
      <c r="S175" s="173"/>
      <c r="T175" s="75"/>
      <c r="U175" s="75"/>
      <c r="V175" s="75"/>
      <c r="W175" s="75"/>
    </row>
    <row r="176" spans="2:23" s="6" customFormat="1" ht="36.75" thickBot="1" x14ac:dyDescent="0.25">
      <c r="D176" s="252" t="s">
        <v>38</v>
      </c>
      <c r="E176" s="251" t="s">
        <v>336</v>
      </c>
      <c r="F176" s="253" t="s">
        <v>364</v>
      </c>
      <c r="G176" s="251" t="s">
        <v>363</v>
      </c>
      <c r="I176" s="133"/>
      <c r="J176" s="75"/>
      <c r="K176" s="75"/>
      <c r="L176" s="246"/>
      <c r="M176" s="173"/>
      <c r="N176" s="173"/>
      <c r="O176" s="173"/>
      <c r="P176" s="289"/>
      <c r="Q176" s="173"/>
      <c r="R176" s="173"/>
      <c r="S176" s="291"/>
      <c r="T176" s="75"/>
      <c r="U176" s="75"/>
      <c r="V176" s="75"/>
      <c r="W176" s="75"/>
    </row>
    <row r="177" spans="2:23" s="6" customFormat="1" x14ac:dyDescent="0.2">
      <c r="D177" s="23"/>
      <c r="E177" s="305">
        <f>IF(D177="wiss. Hilfskraft - mit BA",'Daten hinter Input'!B10,IF(D177="stud. Hilfskraft - ohne BA",'Daten hinter Input'!B11,IF(D177="Masterstudierende, curricular",'Daten hinter Input'!B12,IF(D177="Bachelorstudierende, curricular",'Daten hinter Input'!B13,0))))</f>
        <v>0</v>
      </c>
      <c r="F177" s="96"/>
      <c r="G177" s="24">
        <f>F177*E177</f>
        <v>0</v>
      </c>
      <c r="I177" s="132"/>
      <c r="J177" s="75"/>
      <c r="K177" s="76"/>
      <c r="L177" s="247"/>
      <c r="M177" s="284"/>
      <c r="N177" s="173"/>
      <c r="O177" s="173"/>
      <c r="P177" s="289"/>
      <c r="Q177" s="173"/>
      <c r="R177" s="173"/>
      <c r="S177" s="173"/>
      <c r="T177" s="75"/>
      <c r="U177" s="75"/>
      <c r="V177" s="75"/>
      <c r="W177" s="75"/>
    </row>
    <row r="178" spans="2:23" s="6" customFormat="1" x14ac:dyDescent="0.2">
      <c r="D178" s="25"/>
      <c r="E178" s="305">
        <f>IF(D178="wiss. Hilfskraft - mit BA",'Daten hinter Input'!B10,IF(D178="stud. Hilfskraft - ohne BA",'Daten hinter Input'!B11,IF(D178="Masterstudierende, curricular",'Daten hinter Input'!B12,IF(D178="Bachelorstudierende, curricular",'Daten hinter Input'!B13,0))))</f>
        <v>0</v>
      </c>
      <c r="F178" s="96"/>
      <c r="G178" s="24">
        <f>F178*E178</f>
        <v>0</v>
      </c>
      <c r="I178" s="132"/>
      <c r="J178" s="75"/>
      <c r="K178" s="75"/>
      <c r="L178" s="246"/>
      <c r="M178" s="173"/>
      <c r="N178" s="173"/>
      <c r="O178" s="173"/>
      <c r="P178" s="289"/>
      <c r="Q178" s="173"/>
      <c r="R178" s="173"/>
      <c r="S178" s="173"/>
      <c r="T178" s="75"/>
      <c r="U178" s="75"/>
      <c r="V178" s="75"/>
      <c r="W178" s="75"/>
    </row>
    <row r="179" spans="2:23" s="6" customFormat="1" x14ac:dyDescent="0.2">
      <c r="D179" s="25"/>
      <c r="E179" s="305">
        <f>IF(D179="wiss. Hilfskraft - mit BA",'Daten hinter Input'!B10,IF(D179="stud. Hilfskraft - ohne BA",'Daten hinter Input'!B11,IF(D179="Masterstudierende, curricular",'Daten hinter Input'!B12,IF(D179="Bachelorstudierende, curricular",'Daten hinter Input'!B13,0))))</f>
        <v>0</v>
      </c>
      <c r="F179" s="96"/>
      <c r="G179" s="24">
        <f>F179*E179</f>
        <v>0</v>
      </c>
      <c r="I179" s="132"/>
      <c r="J179" s="75"/>
      <c r="K179" s="75"/>
      <c r="L179" s="246"/>
      <c r="M179" s="173"/>
      <c r="N179" s="173"/>
      <c r="O179" s="173"/>
      <c r="P179" s="289"/>
      <c r="Q179" s="173"/>
      <c r="R179" s="173"/>
      <c r="S179" s="173"/>
      <c r="T179" s="75"/>
      <c r="U179" s="75"/>
      <c r="V179" s="75"/>
      <c r="W179" s="75"/>
    </row>
    <row r="180" spans="2:23" s="6" customFormat="1" x14ac:dyDescent="0.2">
      <c r="D180" s="25"/>
      <c r="E180" s="305">
        <f>IF(D180="wiss. Hilfskraft - mit BA",'Daten hinter Input'!B10,IF(D180="stud. Hilfskraft - ohne BA",'Daten hinter Input'!B11,IF(D180="Masterstudierende, curricular",'Daten hinter Input'!B12,IF(D180="Bachelorstudierende, curricular",'Daten hinter Input'!B13,0))))</f>
        <v>0</v>
      </c>
      <c r="F180" s="96"/>
      <c r="G180" s="24">
        <f>F180*E180</f>
        <v>0</v>
      </c>
      <c r="I180" s="132"/>
      <c r="J180" s="75"/>
      <c r="K180" s="75"/>
      <c r="L180" s="246"/>
      <c r="M180" s="173"/>
      <c r="N180" s="173"/>
      <c r="O180" s="173"/>
      <c r="P180" s="289"/>
      <c r="Q180" s="173"/>
      <c r="R180" s="173"/>
      <c r="S180" s="173"/>
      <c r="T180" s="75"/>
      <c r="U180" s="75"/>
      <c r="V180" s="75"/>
      <c r="W180" s="75"/>
    </row>
    <row r="181" spans="2:23" s="6" customFormat="1" ht="13.5" thickBot="1" x14ac:dyDescent="0.25">
      <c r="D181" s="26"/>
      <c r="E181" s="305">
        <f>IF(D181="wiss. Hilfskraft - mit BA",'Daten hinter Input'!B10,IF(D181="stud. Hilfskraft - ohne BA",'Daten hinter Input'!B11,IF(D181="Masterstudierende, curricular",'Daten hinter Input'!B12,IF(D181="Bachelorstudierende, curricular",'Daten hinter Input'!B13,0))))</f>
        <v>0</v>
      </c>
      <c r="F181" s="97"/>
      <c r="G181" s="24">
        <f>F181*E181</f>
        <v>0</v>
      </c>
      <c r="I181" s="132"/>
      <c r="J181" s="75"/>
      <c r="K181" s="75"/>
      <c r="L181" s="246"/>
      <c r="M181" s="173"/>
      <c r="N181" s="173"/>
      <c r="O181" s="173"/>
      <c r="P181" s="289"/>
      <c r="Q181" s="173"/>
      <c r="R181" s="173"/>
      <c r="S181" s="173"/>
      <c r="T181" s="75"/>
      <c r="U181" s="75"/>
      <c r="V181" s="75"/>
      <c r="W181" s="75"/>
    </row>
    <row r="182" spans="2:23" s="6" customFormat="1" x14ac:dyDescent="0.2">
      <c r="D182" s="24"/>
      <c r="F182" s="105"/>
      <c r="I182" s="132"/>
      <c r="J182" s="73"/>
      <c r="K182" s="75"/>
      <c r="L182" s="246"/>
      <c r="M182" s="173"/>
      <c r="N182" s="173"/>
      <c r="O182" s="173"/>
      <c r="P182" s="289"/>
      <c r="Q182" s="173"/>
      <c r="R182" s="173"/>
      <c r="S182" s="173"/>
      <c r="T182" s="75"/>
      <c r="U182" s="75"/>
      <c r="V182" s="75"/>
      <c r="W182" s="75"/>
    </row>
    <row r="183" spans="2:23" s="6" customFormat="1" x14ac:dyDescent="0.2">
      <c r="D183" s="24"/>
      <c r="F183" s="105"/>
      <c r="I183" s="132"/>
      <c r="J183" s="73"/>
      <c r="K183" s="75"/>
      <c r="L183" s="246"/>
      <c r="M183" s="173"/>
      <c r="N183" s="173"/>
      <c r="O183" s="173"/>
      <c r="P183" s="289"/>
      <c r="Q183" s="173"/>
      <c r="R183" s="173"/>
      <c r="S183" s="173"/>
      <c r="T183" s="75"/>
      <c r="U183" s="75"/>
      <c r="V183" s="75"/>
      <c r="W183" s="75"/>
    </row>
    <row r="184" spans="2:23" s="6" customFormat="1" ht="13.5" thickBot="1" x14ac:dyDescent="0.25">
      <c r="D184" s="24"/>
      <c r="F184" s="105"/>
      <c r="I184" s="132"/>
      <c r="J184" s="73"/>
      <c r="K184" s="75"/>
      <c r="L184" s="246"/>
      <c r="M184" s="173"/>
      <c r="N184" s="173"/>
      <c r="O184" s="173"/>
      <c r="P184" s="289"/>
      <c r="Q184" s="173"/>
      <c r="R184" s="173"/>
      <c r="S184" s="173"/>
      <c r="T184" s="75"/>
      <c r="U184" s="75"/>
      <c r="V184" s="75"/>
      <c r="W184" s="75"/>
    </row>
    <row r="185" spans="2:23" s="6" customFormat="1" ht="43.5" customHeight="1" thickBot="1" x14ac:dyDescent="0.25">
      <c r="B185" s="306" t="s">
        <v>361</v>
      </c>
      <c r="C185" s="307"/>
      <c r="D185" s="307"/>
      <c r="E185" s="307"/>
      <c r="F185" s="307"/>
      <c r="G185" s="307"/>
      <c r="H185" s="307"/>
      <c r="I185" s="308"/>
      <c r="J185" s="73"/>
      <c r="K185" s="75"/>
      <c r="L185" s="246"/>
      <c r="M185" s="173"/>
      <c r="N185" s="173"/>
      <c r="O185" s="173"/>
      <c r="P185" s="289"/>
      <c r="Q185" s="173"/>
      <c r="R185" s="173"/>
      <c r="S185" s="173"/>
      <c r="T185" s="75"/>
      <c r="U185" s="75"/>
      <c r="V185" s="75"/>
      <c r="W185" s="75"/>
    </row>
    <row r="186" spans="2:23" s="6" customFormat="1" ht="13.5" customHeight="1" x14ac:dyDescent="0.2">
      <c r="B186" s="264"/>
      <c r="C186" s="264"/>
      <c r="D186" s="264"/>
      <c r="E186" s="264"/>
      <c r="F186" s="264"/>
      <c r="G186" s="264"/>
      <c r="H186" s="264"/>
      <c r="I186" s="159"/>
      <c r="J186" s="73"/>
      <c r="K186" s="75"/>
      <c r="L186" s="246"/>
      <c r="M186" s="173"/>
      <c r="N186" s="173"/>
      <c r="O186" s="173"/>
      <c r="P186" s="289"/>
      <c r="Q186" s="173"/>
      <c r="R186" s="173"/>
      <c r="S186" s="173"/>
      <c r="T186" s="75"/>
      <c r="U186" s="75"/>
      <c r="V186" s="75"/>
      <c r="W186" s="75"/>
    </row>
    <row r="187" spans="2:23" s="6" customFormat="1" x14ac:dyDescent="0.2">
      <c r="B187" s="15" t="s">
        <v>281</v>
      </c>
      <c r="C187" s="19"/>
      <c r="D187" s="19"/>
      <c r="E187" s="19"/>
      <c r="F187" s="5"/>
      <c r="I187" s="133"/>
      <c r="J187" s="73"/>
      <c r="K187" s="75"/>
      <c r="L187" s="246"/>
      <c r="M187" s="173"/>
      <c r="N187" s="173"/>
      <c r="O187" s="173"/>
      <c r="P187" s="289"/>
      <c r="Q187" s="173"/>
      <c r="R187" s="173"/>
      <c r="S187" s="173"/>
      <c r="T187" s="75"/>
      <c r="U187" s="75"/>
      <c r="V187" s="75"/>
      <c r="W187" s="75"/>
    </row>
    <row r="188" spans="2:23" s="6" customFormat="1" ht="39.75" customHeight="1" x14ac:dyDescent="0.2">
      <c r="B188" s="322" t="s">
        <v>362</v>
      </c>
      <c r="C188" s="322"/>
      <c r="D188" s="322"/>
      <c r="E188" s="322"/>
      <c r="F188" s="322"/>
      <c r="G188" s="322"/>
      <c r="H188" s="322"/>
      <c r="I188" s="322"/>
      <c r="J188" s="322"/>
      <c r="K188" s="322"/>
      <c r="L188" s="322"/>
      <c r="M188" s="322"/>
      <c r="N188" s="322"/>
      <c r="O188" s="173"/>
      <c r="P188" s="289"/>
      <c r="Q188" s="173"/>
      <c r="R188" s="173"/>
      <c r="S188" s="173"/>
      <c r="T188" s="75"/>
      <c r="U188" s="75"/>
      <c r="V188" s="75"/>
      <c r="W188" s="75"/>
    </row>
    <row r="189" spans="2:23" s="22" customFormat="1" x14ac:dyDescent="0.2">
      <c r="B189" s="143" t="s">
        <v>338</v>
      </c>
      <c r="C189" s="143"/>
      <c r="D189" s="143"/>
      <c r="E189" s="143"/>
      <c r="F189" s="144"/>
      <c r="G189" s="143"/>
      <c r="H189" s="143"/>
      <c r="I189" s="145"/>
      <c r="J189" s="146"/>
      <c r="K189" s="147"/>
      <c r="L189" s="248"/>
      <c r="M189" s="285"/>
      <c r="N189" s="285"/>
      <c r="O189" s="285"/>
      <c r="P189" s="290"/>
      <c r="Q189" s="285"/>
      <c r="R189" s="285"/>
      <c r="S189" s="285"/>
      <c r="T189" s="147"/>
      <c r="U189" s="147"/>
      <c r="V189" s="147"/>
      <c r="W189" s="147"/>
    </row>
    <row r="190" spans="2:23" x14ac:dyDescent="0.2">
      <c r="B190" s="189" t="s">
        <v>339</v>
      </c>
      <c r="I190" s="132"/>
    </row>
    <row r="191" spans="2:23" ht="13.5" thickBot="1" x14ac:dyDescent="0.25">
      <c r="B191" s="11"/>
      <c r="I191" s="132"/>
    </row>
    <row r="192" spans="2:23" ht="15.75" customHeight="1" thickBot="1" x14ac:dyDescent="0.25">
      <c r="B192" s="358" t="s">
        <v>306</v>
      </c>
      <c r="C192" s="359"/>
      <c r="D192" s="359"/>
      <c r="E192" s="359"/>
      <c r="F192" s="272" t="s">
        <v>317</v>
      </c>
      <c r="G192" s="148"/>
      <c r="H192" s="148"/>
      <c r="I192" s="132"/>
    </row>
    <row r="193" spans="2:9" ht="13.5" customHeight="1" thickBot="1" x14ac:dyDescent="0.25">
      <c r="B193" s="411" t="s">
        <v>298</v>
      </c>
      <c r="C193" s="412"/>
      <c r="D193" s="412"/>
      <c r="E193" s="412"/>
      <c r="F193" s="273">
        <f>I76</f>
        <v>0</v>
      </c>
      <c r="G193" s="92"/>
      <c r="H193" s="93"/>
      <c r="I193" s="134"/>
    </row>
    <row r="194" spans="2:9" ht="12.75" customHeight="1" x14ac:dyDescent="0.2">
      <c r="B194" s="360" t="s">
        <v>4</v>
      </c>
      <c r="C194" s="361"/>
      <c r="D194" s="361"/>
      <c r="E194" s="361"/>
      <c r="F194" s="274"/>
      <c r="G194" s="92"/>
      <c r="H194" s="93"/>
      <c r="I194" s="133"/>
    </row>
    <row r="195" spans="2:9" ht="12.75" customHeight="1" x14ac:dyDescent="0.2">
      <c r="B195" s="318" t="s">
        <v>5</v>
      </c>
      <c r="C195" s="319"/>
      <c r="D195" s="319"/>
      <c r="E195" s="319"/>
      <c r="F195" s="275"/>
      <c r="G195" s="92"/>
      <c r="H195" s="93"/>
      <c r="I195" s="134"/>
    </row>
    <row r="196" spans="2:9" ht="12.75" customHeight="1" x14ac:dyDescent="0.2">
      <c r="B196" s="318" t="s">
        <v>6</v>
      </c>
      <c r="C196" s="319"/>
      <c r="D196" s="319"/>
      <c r="E196" s="319"/>
      <c r="F196" s="275"/>
      <c r="G196" s="92"/>
      <c r="H196" s="93"/>
      <c r="I196" s="133"/>
    </row>
    <row r="197" spans="2:9" ht="12.75" customHeight="1" x14ac:dyDescent="0.2">
      <c r="B197" s="312" t="s">
        <v>12</v>
      </c>
      <c r="C197" s="313"/>
      <c r="D197" s="313"/>
      <c r="E197" s="313"/>
      <c r="F197" s="275"/>
      <c r="G197" s="92"/>
      <c r="H197" s="93"/>
      <c r="I197" s="134"/>
    </row>
    <row r="198" spans="2:9" ht="12.75" customHeight="1" x14ac:dyDescent="0.2">
      <c r="B198" s="312" t="s">
        <v>310</v>
      </c>
      <c r="C198" s="313"/>
      <c r="D198" s="313"/>
      <c r="E198" s="313"/>
      <c r="F198" s="275"/>
      <c r="G198" s="92"/>
      <c r="H198" s="93"/>
      <c r="I198" s="133"/>
    </row>
    <row r="199" spans="2:9" ht="12.75" customHeight="1" x14ac:dyDescent="0.2">
      <c r="B199" s="312" t="s">
        <v>49</v>
      </c>
      <c r="C199" s="313"/>
      <c r="D199" s="313"/>
      <c r="E199" s="313"/>
      <c r="F199" s="275"/>
      <c r="G199" s="92"/>
      <c r="H199" s="93"/>
      <c r="I199" s="135"/>
    </row>
    <row r="200" spans="2:9" ht="12.75" customHeight="1" x14ac:dyDescent="0.2">
      <c r="B200" s="318" t="s">
        <v>7</v>
      </c>
      <c r="C200" s="319"/>
      <c r="D200" s="319"/>
      <c r="E200" s="319"/>
      <c r="F200" s="275"/>
      <c r="G200" s="92"/>
      <c r="H200" s="93"/>
      <c r="I200" s="133"/>
    </row>
    <row r="201" spans="2:9" ht="13.5" customHeight="1" thickBot="1" x14ac:dyDescent="0.25">
      <c r="B201" s="316" t="s">
        <v>337</v>
      </c>
      <c r="C201" s="317"/>
      <c r="D201" s="317"/>
      <c r="E201" s="317"/>
      <c r="F201" s="276"/>
      <c r="G201" s="92"/>
      <c r="H201" s="93"/>
      <c r="I201" s="134"/>
    </row>
    <row r="202" spans="2:9" ht="13.5" customHeight="1" thickBot="1" x14ac:dyDescent="0.25">
      <c r="B202" s="309"/>
      <c r="C202" s="310"/>
      <c r="D202" s="310"/>
      <c r="E202" s="310"/>
      <c r="F202" s="311"/>
      <c r="G202" s="92"/>
      <c r="H202" s="93"/>
      <c r="I202" s="134"/>
    </row>
    <row r="203" spans="2:9" ht="13.5" customHeight="1" thickBot="1" x14ac:dyDescent="0.25">
      <c r="B203" s="338" t="s">
        <v>14</v>
      </c>
      <c r="C203" s="339"/>
      <c r="D203" s="339"/>
      <c r="E203" s="339"/>
      <c r="F203" s="277">
        <f>I73</f>
        <v>0</v>
      </c>
      <c r="G203" s="92"/>
      <c r="H203" s="93"/>
      <c r="I203" s="132"/>
    </row>
    <row r="204" spans="2:9" ht="12.75" customHeight="1" x14ac:dyDescent="0.2">
      <c r="B204" s="320" t="s">
        <v>340</v>
      </c>
      <c r="C204" s="321"/>
      <c r="D204" s="321"/>
      <c r="E204" s="321"/>
      <c r="F204" s="274"/>
      <c r="G204" s="92"/>
      <c r="H204" s="93"/>
      <c r="I204" s="134"/>
    </row>
    <row r="205" spans="2:9" ht="12.75" customHeight="1" x14ac:dyDescent="0.2">
      <c r="B205" s="312" t="s">
        <v>311</v>
      </c>
      <c r="C205" s="313"/>
      <c r="D205" s="313"/>
      <c r="E205" s="313"/>
      <c r="F205" s="275"/>
      <c r="G205" s="92"/>
      <c r="H205" s="93"/>
      <c r="I205" s="132"/>
    </row>
    <row r="206" spans="2:9" ht="12.75" customHeight="1" x14ac:dyDescent="0.2">
      <c r="B206" s="312" t="s">
        <v>314</v>
      </c>
      <c r="C206" s="313"/>
      <c r="D206" s="313"/>
      <c r="E206" s="313"/>
      <c r="F206" s="275"/>
      <c r="G206" s="92"/>
      <c r="H206" s="93"/>
      <c r="I206" s="134"/>
    </row>
    <row r="207" spans="2:9" ht="12.75" customHeight="1" x14ac:dyDescent="0.2">
      <c r="B207" s="312" t="s">
        <v>7</v>
      </c>
      <c r="C207" s="313"/>
      <c r="D207" s="313"/>
      <c r="E207" s="313"/>
      <c r="F207" s="275"/>
      <c r="G207" s="92"/>
      <c r="H207" s="93"/>
      <c r="I207" s="132"/>
    </row>
    <row r="208" spans="2:9" ht="12.75" customHeight="1" x14ac:dyDescent="0.2">
      <c r="B208" s="312" t="s">
        <v>49</v>
      </c>
      <c r="C208" s="313"/>
      <c r="D208" s="313"/>
      <c r="E208" s="313"/>
      <c r="F208" s="275"/>
      <c r="G208" s="92"/>
      <c r="H208" s="93"/>
      <c r="I208" s="135"/>
    </row>
    <row r="209" spans="2:12" ht="12.75" customHeight="1" x14ac:dyDescent="0.2">
      <c r="B209" s="312" t="s">
        <v>310</v>
      </c>
      <c r="C209" s="313"/>
      <c r="D209" s="313"/>
      <c r="E209" s="313"/>
      <c r="F209" s="275"/>
      <c r="G209" s="92"/>
      <c r="H209" s="93"/>
      <c r="I209" s="132"/>
    </row>
    <row r="210" spans="2:12" ht="12.75" customHeight="1" x14ac:dyDescent="0.2">
      <c r="B210" s="312" t="s">
        <v>337</v>
      </c>
      <c r="C210" s="313"/>
      <c r="D210" s="313"/>
      <c r="E210" s="313"/>
      <c r="F210" s="275"/>
      <c r="G210" s="92"/>
      <c r="H210" s="93"/>
      <c r="I210" s="134"/>
    </row>
    <row r="211" spans="2:12" ht="12.75" customHeight="1" x14ac:dyDescent="0.2">
      <c r="B211" s="312" t="s">
        <v>294</v>
      </c>
      <c r="C211" s="313"/>
      <c r="D211" s="313"/>
      <c r="E211" s="313"/>
      <c r="F211" s="275"/>
      <c r="G211" s="92"/>
      <c r="H211" s="93"/>
      <c r="I211" s="109"/>
    </row>
    <row r="212" spans="2:12" ht="13.5" customHeight="1" thickBot="1" x14ac:dyDescent="0.25">
      <c r="B212" s="316" t="s">
        <v>12</v>
      </c>
      <c r="C212" s="317"/>
      <c r="D212" s="317"/>
      <c r="E212" s="317"/>
      <c r="F212" s="276"/>
      <c r="G212" s="92"/>
      <c r="H212" s="93"/>
      <c r="I212" s="134"/>
    </row>
    <row r="213" spans="2:12" ht="13.5" customHeight="1" thickBot="1" x14ac:dyDescent="0.25">
      <c r="B213" s="309"/>
      <c r="C213" s="310"/>
      <c r="D213" s="310"/>
      <c r="E213" s="310"/>
      <c r="F213" s="311"/>
      <c r="G213" s="92"/>
      <c r="H213" s="93"/>
      <c r="I213" s="134"/>
    </row>
    <row r="214" spans="2:12" ht="13.5" customHeight="1" thickBot="1" x14ac:dyDescent="0.25">
      <c r="B214" s="338" t="s">
        <v>299</v>
      </c>
      <c r="C214" s="339"/>
      <c r="D214" s="339"/>
      <c r="E214" s="339"/>
      <c r="F214" s="278">
        <f>I88</f>
        <v>0</v>
      </c>
      <c r="G214" s="92"/>
      <c r="H214" s="93"/>
      <c r="I214" s="136"/>
    </row>
    <row r="215" spans="2:12" ht="12.75" customHeight="1" x14ac:dyDescent="0.2">
      <c r="B215" s="318" t="s">
        <v>7</v>
      </c>
      <c r="C215" s="319"/>
      <c r="D215" s="319"/>
      <c r="E215" s="319"/>
      <c r="F215" s="274"/>
      <c r="G215" s="92"/>
      <c r="H215" s="93"/>
      <c r="I215" s="134"/>
    </row>
    <row r="216" spans="2:12" ht="12.75" customHeight="1" x14ac:dyDescent="0.2">
      <c r="B216" s="312" t="s">
        <v>49</v>
      </c>
      <c r="C216" s="313"/>
      <c r="D216" s="313"/>
      <c r="E216" s="313"/>
      <c r="F216" s="275"/>
      <c r="G216" s="92"/>
      <c r="H216" s="93"/>
      <c r="I216" s="137"/>
    </row>
    <row r="217" spans="2:12" ht="12.75" customHeight="1" x14ac:dyDescent="0.2">
      <c r="B217" s="312" t="s">
        <v>310</v>
      </c>
      <c r="C217" s="313"/>
      <c r="D217" s="313"/>
      <c r="E217" s="313"/>
      <c r="F217" s="275"/>
      <c r="G217" s="92"/>
      <c r="H217" s="93"/>
      <c r="I217" s="135"/>
    </row>
    <row r="218" spans="2:12" ht="12.75" customHeight="1" x14ac:dyDescent="0.2">
      <c r="B218" s="312" t="s">
        <v>324</v>
      </c>
      <c r="C218" s="313"/>
      <c r="D218" s="313"/>
      <c r="E218" s="313"/>
      <c r="F218" s="275"/>
      <c r="G218" s="92"/>
      <c r="H218" s="93"/>
      <c r="I218" s="66"/>
    </row>
    <row r="219" spans="2:12" ht="13.5" customHeight="1" x14ac:dyDescent="0.2">
      <c r="B219" s="312" t="s">
        <v>337</v>
      </c>
      <c r="C219" s="313"/>
      <c r="D219" s="313"/>
      <c r="E219" s="313"/>
      <c r="F219" s="275"/>
      <c r="G219" s="92"/>
      <c r="H219" s="93"/>
      <c r="I219" s="135"/>
    </row>
    <row r="220" spans="2:12" ht="14.25" customHeight="1" thickBot="1" x14ac:dyDescent="0.25">
      <c r="B220" s="316" t="s">
        <v>12</v>
      </c>
      <c r="C220" s="317"/>
      <c r="D220" s="317"/>
      <c r="E220" s="317"/>
      <c r="F220" s="276"/>
      <c r="G220" s="92"/>
      <c r="H220" s="93"/>
      <c r="I220" s="66"/>
    </row>
    <row r="221" spans="2:12" ht="14.25" customHeight="1" thickBot="1" x14ac:dyDescent="0.25">
      <c r="B221" s="309"/>
      <c r="C221" s="310"/>
      <c r="D221" s="310"/>
      <c r="E221" s="310"/>
      <c r="F221" s="311"/>
      <c r="G221" s="92"/>
      <c r="H221" s="93"/>
      <c r="I221" s="66"/>
    </row>
    <row r="222" spans="2:12" ht="14.25" customHeight="1" thickBot="1" x14ac:dyDescent="0.25">
      <c r="B222" s="338" t="s">
        <v>300</v>
      </c>
      <c r="C222" s="339"/>
      <c r="D222" s="339"/>
      <c r="E222" s="339"/>
      <c r="F222" s="278">
        <f>I85</f>
        <v>0</v>
      </c>
      <c r="G222" s="92"/>
      <c r="H222" s="93"/>
      <c r="I222" s="66"/>
      <c r="J222" s="87"/>
    </row>
    <row r="223" spans="2:12" ht="12.75" customHeight="1" x14ac:dyDescent="0.2">
      <c r="B223" s="320" t="s">
        <v>340</v>
      </c>
      <c r="C223" s="321"/>
      <c r="D223" s="321"/>
      <c r="E223" s="321"/>
      <c r="F223" s="274"/>
      <c r="G223" s="92"/>
      <c r="H223" s="93"/>
    </row>
    <row r="224" spans="2:12" ht="15" customHeight="1" x14ac:dyDescent="0.2">
      <c r="B224" s="312" t="s">
        <v>311</v>
      </c>
      <c r="C224" s="313"/>
      <c r="D224" s="313"/>
      <c r="E224" s="313"/>
      <c r="F224" s="275"/>
      <c r="G224" s="92"/>
      <c r="H224" s="93"/>
      <c r="K224" s="89"/>
      <c r="L224" s="249"/>
    </row>
    <row r="225" spans="2:8" ht="13.5" customHeight="1" x14ac:dyDescent="0.2">
      <c r="B225" s="312" t="s">
        <v>325</v>
      </c>
      <c r="C225" s="313"/>
      <c r="D225" s="313"/>
      <c r="E225" s="313"/>
      <c r="F225" s="275"/>
      <c r="G225" s="92"/>
      <c r="H225" s="93"/>
    </row>
    <row r="226" spans="2:8" x14ac:dyDescent="0.2">
      <c r="B226" s="318" t="s">
        <v>7</v>
      </c>
      <c r="C226" s="319"/>
      <c r="D226" s="319"/>
      <c r="E226" s="319"/>
      <c r="F226" s="275"/>
      <c r="G226" s="92"/>
      <c r="H226" s="93"/>
    </row>
    <row r="227" spans="2:8" ht="13.5" customHeight="1" x14ac:dyDescent="0.2">
      <c r="B227" s="312" t="s">
        <v>49</v>
      </c>
      <c r="C227" s="313"/>
      <c r="D227" s="313"/>
      <c r="E227" s="313"/>
      <c r="F227" s="275"/>
      <c r="G227" s="92"/>
      <c r="H227" s="93"/>
    </row>
    <row r="228" spans="2:8" ht="14.25" customHeight="1" x14ac:dyDescent="0.2">
      <c r="B228" s="314" t="s">
        <v>337</v>
      </c>
      <c r="C228" s="315"/>
      <c r="D228" s="315"/>
      <c r="E228" s="315"/>
      <c r="F228" s="275"/>
      <c r="G228" s="92"/>
      <c r="H228" s="93"/>
    </row>
    <row r="229" spans="2:8" ht="13.5" customHeight="1" x14ac:dyDescent="0.2">
      <c r="B229" s="335" t="s">
        <v>11</v>
      </c>
      <c r="C229" s="336"/>
      <c r="D229" s="336"/>
      <c r="E229" s="337"/>
      <c r="F229" s="279"/>
      <c r="G229" s="92"/>
      <c r="H229" s="93"/>
    </row>
    <row r="230" spans="2:8" ht="14.25" customHeight="1" x14ac:dyDescent="0.2">
      <c r="B230" s="343" t="s">
        <v>294</v>
      </c>
      <c r="C230" s="344"/>
      <c r="D230" s="344"/>
      <c r="E230" s="344"/>
      <c r="F230" s="275"/>
      <c r="G230" s="92"/>
      <c r="H230" s="93"/>
    </row>
    <row r="231" spans="2:8" ht="15" customHeight="1" thickBot="1" x14ac:dyDescent="0.25">
      <c r="B231" s="316" t="s">
        <v>12</v>
      </c>
      <c r="C231" s="317"/>
      <c r="D231" s="317"/>
      <c r="E231" s="317"/>
      <c r="F231" s="279"/>
      <c r="G231" s="92"/>
      <c r="H231" s="93"/>
    </row>
    <row r="232" spans="2:8" ht="15" customHeight="1" thickBot="1" x14ac:dyDescent="0.25">
      <c r="B232" s="309"/>
      <c r="C232" s="310"/>
      <c r="D232" s="310"/>
      <c r="E232" s="310"/>
      <c r="F232" s="311"/>
      <c r="G232" s="92"/>
      <c r="H232" s="93"/>
    </row>
    <row r="233" spans="2:8" ht="15" customHeight="1" thickBot="1" x14ac:dyDescent="0.25">
      <c r="B233" s="338" t="s">
        <v>301</v>
      </c>
      <c r="C233" s="339"/>
      <c r="D233" s="339"/>
      <c r="E233" s="339"/>
      <c r="F233" s="278">
        <f>I79</f>
        <v>0</v>
      </c>
      <c r="G233" s="92"/>
      <c r="H233" s="93"/>
    </row>
    <row r="234" spans="2:8" ht="13.5" customHeight="1" x14ac:dyDescent="0.2">
      <c r="B234" s="318" t="s">
        <v>7</v>
      </c>
      <c r="C234" s="319"/>
      <c r="D234" s="319"/>
      <c r="E234" s="319"/>
      <c r="F234" s="274"/>
      <c r="G234" s="92"/>
      <c r="H234" s="93"/>
    </row>
    <row r="235" spans="2:8" ht="14.25" customHeight="1" x14ac:dyDescent="0.2">
      <c r="B235" s="312" t="s">
        <v>49</v>
      </c>
      <c r="C235" s="313"/>
      <c r="D235" s="313"/>
      <c r="E235" s="313"/>
      <c r="F235" s="276"/>
      <c r="G235" s="92"/>
      <c r="H235" s="93"/>
    </row>
    <row r="236" spans="2:8" ht="13.5" customHeight="1" x14ac:dyDescent="0.2">
      <c r="B236" s="312" t="s">
        <v>310</v>
      </c>
      <c r="C236" s="313"/>
      <c r="D236" s="313"/>
      <c r="E236" s="313"/>
      <c r="F236" s="276"/>
      <c r="G236" s="92"/>
      <c r="H236" s="93"/>
    </row>
    <row r="237" spans="2:8" ht="13.5" customHeight="1" x14ac:dyDescent="0.2">
      <c r="B237" s="312" t="s">
        <v>324</v>
      </c>
      <c r="C237" s="313"/>
      <c r="D237" s="313"/>
      <c r="E237" s="342"/>
      <c r="F237" s="276"/>
      <c r="G237" s="92"/>
      <c r="H237" s="93"/>
    </row>
    <row r="238" spans="2:8" ht="13.5" customHeight="1" x14ac:dyDescent="0.2">
      <c r="B238" s="335" t="s">
        <v>337</v>
      </c>
      <c r="C238" s="336"/>
      <c r="D238" s="336"/>
      <c r="E238" s="337"/>
      <c r="F238" s="276"/>
      <c r="G238" s="92"/>
      <c r="H238" s="93"/>
    </row>
    <row r="239" spans="2:8" ht="13.5" customHeight="1" x14ac:dyDescent="0.2">
      <c r="B239" s="335" t="s">
        <v>11</v>
      </c>
      <c r="C239" s="336"/>
      <c r="D239" s="336"/>
      <c r="E239" s="337"/>
      <c r="F239" s="276"/>
      <c r="G239" s="92"/>
      <c r="H239" s="93"/>
    </row>
    <row r="240" spans="2:8" ht="15" customHeight="1" thickBot="1" x14ac:dyDescent="0.25">
      <c r="B240" s="340" t="s">
        <v>12</v>
      </c>
      <c r="C240" s="341"/>
      <c r="D240" s="341"/>
      <c r="E240" s="341"/>
      <c r="F240" s="276"/>
      <c r="G240" s="92"/>
      <c r="H240" s="93"/>
    </row>
    <row r="241" spans="2:25" ht="15" customHeight="1" thickBot="1" x14ac:dyDescent="0.25">
      <c r="B241" s="309"/>
      <c r="C241" s="310"/>
      <c r="D241" s="310"/>
      <c r="E241" s="310"/>
      <c r="F241" s="311"/>
      <c r="G241" s="92"/>
      <c r="H241" s="93"/>
    </row>
    <row r="242" spans="2:25" ht="13.5" customHeight="1" thickBot="1" x14ac:dyDescent="0.25">
      <c r="B242" s="338" t="s">
        <v>1</v>
      </c>
      <c r="C242" s="339"/>
      <c r="D242" s="339"/>
      <c r="E242" s="339"/>
      <c r="F242" s="273">
        <f>I82</f>
        <v>0</v>
      </c>
      <c r="G242" s="92"/>
      <c r="H242" s="93"/>
    </row>
    <row r="243" spans="2:25" ht="13.5" customHeight="1" x14ac:dyDescent="0.2">
      <c r="B243" s="318" t="s">
        <v>7</v>
      </c>
      <c r="C243" s="319"/>
      <c r="D243" s="319"/>
      <c r="E243" s="319"/>
      <c r="F243" s="274"/>
      <c r="G243" s="92"/>
      <c r="H243" s="93"/>
    </row>
    <row r="244" spans="2:25" ht="13.5" customHeight="1" x14ac:dyDescent="0.2">
      <c r="B244" s="312" t="s">
        <v>49</v>
      </c>
      <c r="C244" s="313"/>
      <c r="D244" s="313"/>
      <c r="E244" s="313"/>
      <c r="F244" s="276"/>
      <c r="G244" s="92"/>
      <c r="H244" s="93"/>
    </row>
    <row r="245" spans="2:25" ht="12.75" customHeight="1" x14ac:dyDescent="0.2">
      <c r="B245" s="312" t="s">
        <v>337</v>
      </c>
      <c r="C245" s="313"/>
      <c r="D245" s="313"/>
      <c r="E245" s="313"/>
      <c r="F245" s="276"/>
      <c r="G245" s="92"/>
      <c r="H245" s="93"/>
    </row>
    <row r="246" spans="2:25" ht="13.5" customHeight="1" x14ac:dyDescent="0.2">
      <c r="B246" s="312" t="s">
        <v>294</v>
      </c>
      <c r="C246" s="313"/>
      <c r="D246" s="313"/>
      <c r="E246" s="313"/>
      <c r="F246" s="276"/>
      <c r="G246" s="92"/>
      <c r="H246" s="93"/>
      <c r="Q246" s="292"/>
      <c r="R246" s="282"/>
      <c r="S246" s="293"/>
      <c r="T246" s="90"/>
      <c r="U246" s="90"/>
      <c r="V246" s="90"/>
      <c r="W246" s="90"/>
      <c r="X246" s="66"/>
      <c r="Y246" s="87"/>
    </row>
    <row r="247" spans="2:25" ht="15" customHeight="1" thickBot="1" x14ac:dyDescent="0.25">
      <c r="B247" s="316" t="s">
        <v>12</v>
      </c>
      <c r="C247" s="317"/>
      <c r="D247" s="317"/>
      <c r="E247" s="317"/>
      <c r="F247" s="280"/>
      <c r="G247" s="92"/>
      <c r="H247" s="93"/>
      <c r="I247" s="138"/>
      <c r="J247" s="91"/>
      <c r="K247" s="91"/>
      <c r="L247" s="250"/>
      <c r="M247" s="286"/>
    </row>
    <row r="248" spans="2:25" ht="15" customHeight="1" x14ac:dyDescent="0.2">
      <c r="B248" s="149"/>
      <c r="C248" s="149"/>
      <c r="D248" s="149"/>
      <c r="E248" s="149"/>
      <c r="F248" s="150"/>
      <c r="G248" s="92"/>
      <c r="H248" s="93"/>
      <c r="I248" s="138"/>
      <c r="J248" s="91"/>
      <c r="K248" s="91"/>
      <c r="L248" s="250"/>
      <c r="M248" s="286"/>
    </row>
    <row r="249" spans="2:25" ht="15" customHeight="1" x14ac:dyDescent="0.2">
      <c r="B249" s="404" t="s">
        <v>326</v>
      </c>
      <c r="C249" s="404"/>
      <c r="D249" s="404"/>
      <c r="E249" s="404"/>
      <c r="F249" s="404"/>
      <c r="G249" s="404"/>
      <c r="H249" s="404"/>
      <c r="I249" s="404"/>
      <c r="J249" s="367"/>
      <c r="K249" s="91"/>
      <c r="L249" s="250"/>
      <c r="M249" s="286"/>
    </row>
    <row r="250" spans="2:25" ht="33.75" customHeight="1" thickBot="1" x14ac:dyDescent="0.25">
      <c r="B250" s="405" t="s">
        <v>289</v>
      </c>
      <c r="C250" s="405"/>
      <c r="D250" s="405"/>
      <c r="E250" s="405"/>
      <c r="F250" s="405"/>
      <c r="G250" s="405"/>
      <c r="H250" s="405"/>
      <c r="I250" s="405"/>
      <c r="J250" s="89"/>
      <c r="K250" s="91"/>
      <c r="L250" s="250"/>
      <c r="M250" s="286"/>
    </row>
    <row r="251" spans="2:25" ht="15" customHeight="1" x14ac:dyDescent="0.2">
      <c r="B251" s="323"/>
      <c r="C251" s="324"/>
      <c r="D251" s="324"/>
      <c r="E251" s="324"/>
      <c r="F251" s="325"/>
      <c r="G251" s="153"/>
      <c r="H251" s="153"/>
      <c r="I251" s="153"/>
      <c r="J251" s="154"/>
      <c r="K251" s="91"/>
      <c r="L251" s="250"/>
      <c r="M251" s="286"/>
    </row>
    <row r="252" spans="2:25" ht="15" customHeight="1" x14ac:dyDescent="0.2">
      <c r="B252" s="326"/>
      <c r="C252" s="327"/>
      <c r="D252" s="327"/>
      <c r="E252" s="327"/>
      <c r="F252" s="328"/>
      <c r="G252" s="65"/>
      <c r="H252" s="65"/>
      <c r="I252" s="65"/>
      <c r="J252" s="90"/>
      <c r="K252" s="91"/>
      <c r="L252" s="250"/>
      <c r="M252" s="286"/>
    </row>
    <row r="253" spans="2:25" ht="15" customHeight="1" x14ac:dyDescent="0.2">
      <c r="B253" s="326"/>
      <c r="C253" s="327"/>
      <c r="D253" s="327"/>
      <c r="E253" s="327"/>
      <c r="F253" s="328"/>
      <c r="G253" s="65"/>
      <c r="H253" s="65"/>
      <c r="I253" s="65"/>
      <c r="J253" s="90"/>
      <c r="K253" s="91"/>
      <c r="L253" s="250"/>
      <c r="M253" s="286"/>
    </row>
    <row r="254" spans="2:25" ht="15" customHeight="1" x14ac:dyDescent="0.2">
      <c r="B254" s="326"/>
      <c r="C254" s="327"/>
      <c r="D254" s="327"/>
      <c r="E254" s="327"/>
      <c r="F254" s="328"/>
      <c r="G254" s="65"/>
      <c r="H254" s="65"/>
      <c r="I254" s="65"/>
      <c r="J254" s="90"/>
      <c r="K254" s="91"/>
      <c r="L254" s="250"/>
      <c r="M254" s="286"/>
    </row>
    <row r="255" spans="2:25" ht="15" customHeight="1" x14ac:dyDescent="0.2">
      <c r="B255" s="326"/>
      <c r="C255" s="327"/>
      <c r="D255" s="327"/>
      <c r="E255" s="327"/>
      <c r="F255" s="328"/>
      <c r="G255" s="65"/>
      <c r="H255" s="65"/>
      <c r="I255" s="65"/>
      <c r="J255" s="90"/>
      <c r="K255" s="91"/>
      <c r="L255" s="250"/>
      <c r="M255" s="286"/>
    </row>
    <row r="256" spans="2:25" ht="15" customHeight="1" x14ac:dyDescent="0.2">
      <c r="B256" s="326"/>
      <c r="C256" s="327"/>
      <c r="D256" s="327"/>
      <c r="E256" s="327"/>
      <c r="F256" s="328"/>
      <c r="G256" s="65"/>
      <c r="H256" s="65"/>
      <c r="I256" s="65"/>
      <c r="J256" s="90"/>
      <c r="K256" s="91"/>
      <c r="L256" s="250"/>
      <c r="M256" s="286"/>
    </row>
    <row r="257" spans="2:17" ht="15" customHeight="1" x14ac:dyDescent="0.2">
      <c r="B257" s="326"/>
      <c r="C257" s="327"/>
      <c r="D257" s="327"/>
      <c r="E257" s="327"/>
      <c r="F257" s="328"/>
      <c r="G257" s="65"/>
      <c r="H257" s="65"/>
      <c r="I257" s="65"/>
      <c r="J257" s="90"/>
      <c r="K257" s="91"/>
      <c r="L257" s="250"/>
      <c r="M257" s="286"/>
    </row>
    <row r="258" spans="2:17" ht="15" customHeight="1" x14ac:dyDescent="0.2">
      <c r="B258" s="326"/>
      <c r="C258" s="327"/>
      <c r="D258" s="327"/>
      <c r="E258" s="327"/>
      <c r="F258" s="328"/>
      <c r="G258" s="65"/>
      <c r="H258" s="65"/>
      <c r="I258" s="65"/>
      <c r="J258" s="90"/>
      <c r="K258" s="91"/>
      <c r="L258" s="250"/>
      <c r="M258" s="286"/>
    </row>
    <row r="259" spans="2:17" ht="15" customHeight="1" x14ac:dyDescent="0.2">
      <c r="B259" s="326"/>
      <c r="C259" s="327"/>
      <c r="D259" s="327"/>
      <c r="E259" s="327"/>
      <c r="F259" s="328"/>
      <c r="G259" s="65"/>
      <c r="H259" s="65"/>
      <c r="I259" s="65"/>
      <c r="J259" s="90"/>
      <c r="K259" s="91"/>
      <c r="L259" s="250"/>
      <c r="M259" s="286"/>
    </row>
    <row r="260" spans="2:17" ht="15" customHeight="1" x14ac:dyDescent="0.2">
      <c r="B260" s="326"/>
      <c r="C260" s="327"/>
      <c r="D260" s="327"/>
      <c r="E260" s="327"/>
      <c r="F260" s="328"/>
      <c r="G260" s="65"/>
      <c r="H260" s="65"/>
      <c r="I260" s="65"/>
      <c r="J260" s="90"/>
      <c r="K260" s="91"/>
      <c r="L260" s="250"/>
      <c r="M260" s="286"/>
    </row>
    <row r="261" spans="2:17" ht="15" customHeight="1" x14ac:dyDescent="0.2">
      <c r="B261" s="326"/>
      <c r="C261" s="327"/>
      <c r="D261" s="327"/>
      <c r="E261" s="327"/>
      <c r="F261" s="328"/>
      <c r="G261" s="65"/>
      <c r="H261" s="65"/>
      <c r="I261" s="65"/>
      <c r="J261" s="90"/>
      <c r="K261" s="91"/>
      <c r="L261" s="250"/>
      <c r="M261" s="286"/>
    </row>
    <row r="262" spans="2:17" ht="15" customHeight="1" x14ac:dyDescent="0.2">
      <c r="B262" s="326"/>
      <c r="C262" s="327"/>
      <c r="D262" s="327"/>
      <c r="E262" s="327"/>
      <c r="F262" s="328"/>
      <c r="G262" s="65"/>
      <c r="H262" s="65"/>
      <c r="I262" s="65"/>
      <c r="J262" s="90"/>
      <c r="K262" s="91"/>
      <c r="L262" s="250"/>
      <c r="M262" s="286"/>
    </row>
    <row r="263" spans="2:17" ht="15" customHeight="1" x14ac:dyDescent="0.2">
      <c r="B263" s="326"/>
      <c r="C263" s="327"/>
      <c r="D263" s="327"/>
      <c r="E263" s="327"/>
      <c r="F263" s="328"/>
      <c r="G263" s="65"/>
      <c r="H263" s="90"/>
      <c r="I263" s="65"/>
      <c r="J263" s="90"/>
      <c r="K263" s="91"/>
      <c r="L263" s="250"/>
      <c r="M263" s="286"/>
    </row>
    <row r="264" spans="2:17" ht="15" customHeight="1" x14ac:dyDescent="0.2">
      <c r="B264" s="326"/>
      <c r="C264" s="327"/>
      <c r="D264" s="327"/>
      <c r="E264" s="327"/>
      <c r="F264" s="328"/>
      <c r="G264" s="65"/>
      <c r="H264" s="65"/>
      <c r="I264" s="65"/>
      <c r="J264" s="90"/>
      <c r="K264" s="91"/>
      <c r="L264" s="250"/>
      <c r="M264" s="286"/>
    </row>
    <row r="265" spans="2:17" ht="15" customHeight="1" x14ac:dyDescent="0.2">
      <c r="B265" s="326"/>
      <c r="C265" s="327"/>
      <c r="D265" s="327"/>
      <c r="E265" s="327"/>
      <c r="F265" s="328"/>
      <c r="G265" s="65"/>
      <c r="H265" s="65"/>
      <c r="I265" s="65"/>
      <c r="J265" s="90"/>
      <c r="K265" s="91"/>
      <c r="L265" s="250"/>
      <c r="M265" s="286"/>
    </row>
    <row r="266" spans="2:17" ht="15" customHeight="1" x14ac:dyDescent="0.2">
      <c r="B266" s="326"/>
      <c r="C266" s="327"/>
      <c r="D266" s="327"/>
      <c r="E266" s="327"/>
      <c r="F266" s="328"/>
      <c r="G266" s="65"/>
      <c r="H266" s="65"/>
      <c r="I266" s="65"/>
      <c r="J266" s="90"/>
      <c r="K266" s="91"/>
      <c r="L266" s="250"/>
      <c r="M266" s="286"/>
    </row>
    <row r="267" spans="2:17" ht="15" customHeight="1" x14ac:dyDescent="0.2">
      <c r="B267" s="326"/>
      <c r="C267" s="327"/>
      <c r="D267" s="327"/>
      <c r="E267" s="327"/>
      <c r="F267" s="328"/>
      <c r="G267" s="65"/>
      <c r="H267" s="65"/>
      <c r="I267" s="65"/>
      <c r="J267" s="90"/>
      <c r="K267" s="91"/>
      <c r="L267" s="250"/>
      <c r="M267" s="286"/>
    </row>
    <row r="268" spans="2:17" ht="15" customHeight="1" thickBot="1" x14ac:dyDescent="0.25">
      <c r="B268" s="329"/>
      <c r="C268" s="330"/>
      <c r="D268" s="330"/>
      <c r="E268" s="330"/>
      <c r="F268" s="331"/>
      <c r="G268" s="65"/>
      <c r="H268" s="65"/>
      <c r="I268" s="65"/>
      <c r="J268" s="90"/>
      <c r="K268" s="91"/>
      <c r="L268" s="250"/>
      <c r="M268" s="286"/>
    </row>
    <row r="269" spans="2:17" ht="22.5" customHeight="1" x14ac:dyDescent="0.2">
      <c r="B269" s="332"/>
      <c r="C269" s="90"/>
      <c r="D269" s="90"/>
      <c r="E269" s="90"/>
      <c r="F269" s="65"/>
      <c r="G269" s="65"/>
      <c r="H269" s="65"/>
      <c r="I269" s="65"/>
      <c r="J269" s="90"/>
      <c r="K269" s="91"/>
      <c r="L269" s="250"/>
      <c r="M269" s="286"/>
    </row>
    <row r="270" spans="2:17" ht="13.5" customHeight="1" x14ac:dyDescent="0.2">
      <c r="B270" s="333"/>
      <c r="C270" s="156" t="s">
        <v>328</v>
      </c>
      <c r="D270" s="90"/>
      <c r="E270" s="90"/>
      <c r="F270" s="65"/>
      <c r="G270" s="65"/>
      <c r="H270" s="65"/>
      <c r="I270" s="65"/>
      <c r="J270" s="90"/>
      <c r="K270" s="91"/>
      <c r="L270" s="250"/>
      <c r="M270" s="286"/>
    </row>
    <row r="271" spans="2:17" ht="14.25" customHeight="1" thickBot="1" x14ac:dyDescent="0.25">
      <c r="B271" s="334"/>
      <c r="F271" s="2"/>
      <c r="I271" s="2"/>
    </row>
    <row r="272" spans="2:17" ht="48" customHeight="1" thickBot="1" x14ac:dyDescent="0.25">
      <c r="B272" s="306" t="s">
        <v>329</v>
      </c>
      <c r="C272" s="307"/>
      <c r="D272" s="307"/>
      <c r="E272" s="307"/>
      <c r="F272" s="307"/>
      <c r="G272" s="307"/>
      <c r="H272" s="307"/>
      <c r="I272" s="307"/>
      <c r="J272" s="308"/>
      <c r="Q272" s="282"/>
    </row>
    <row r="273" spans="2:17" ht="15" customHeight="1" x14ac:dyDescent="0.2">
      <c r="B273" s="155"/>
      <c r="C273" s="155"/>
      <c r="D273" s="155"/>
      <c r="E273" s="155"/>
      <c r="F273" s="155"/>
      <c r="G273" s="155"/>
      <c r="H273" s="155"/>
      <c r="I273" s="155"/>
      <c r="J273" s="245"/>
      <c r="Q273" s="282"/>
    </row>
    <row r="274" spans="2:17" ht="12.75" customHeight="1" x14ac:dyDescent="0.2">
      <c r="B274" s="362" t="s">
        <v>327</v>
      </c>
      <c r="C274" s="362"/>
      <c r="D274" s="362"/>
      <c r="E274" s="362"/>
      <c r="F274" s="362"/>
      <c r="G274" s="362"/>
      <c r="H274" s="362"/>
      <c r="I274" s="362"/>
      <c r="J274" s="363"/>
    </row>
    <row r="275" spans="2:17" x14ac:dyDescent="0.2">
      <c r="B275" s="21" t="s">
        <v>123</v>
      </c>
      <c r="C275" s="255"/>
      <c r="D275" s="255"/>
      <c r="E275" s="255"/>
      <c r="F275" s="106"/>
      <c r="G275" s="255"/>
      <c r="H275" s="255"/>
      <c r="I275" s="139"/>
      <c r="J275" s="257"/>
    </row>
    <row r="276" spans="2:17" x14ac:dyDescent="0.2">
      <c r="C276" s="11" t="s">
        <v>296</v>
      </c>
    </row>
    <row r="278" spans="2:17" x14ac:dyDescent="0.2">
      <c r="B278" s="11"/>
      <c r="L278" s="242"/>
    </row>
    <row r="279" spans="2:17" x14ac:dyDescent="0.2">
      <c r="C279" s="11"/>
      <c r="D279" s="2" t="s">
        <v>40</v>
      </c>
      <c r="H279" s="73"/>
    </row>
    <row r="280" spans="2:17" x14ac:dyDescent="0.2">
      <c r="C280" s="11"/>
    </row>
    <row r="281" spans="2:17" x14ac:dyDescent="0.2">
      <c r="C281" s="11"/>
      <c r="D281" s="2" t="s">
        <v>41</v>
      </c>
    </row>
    <row r="282" spans="2:17" x14ac:dyDescent="0.2">
      <c r="C282" s="11"/>
    </row>
    <row r="283" spans="2:17" x14ac:dyDescent="0.2">
      <c r="D283" s="2" t="s">
        <v>48</v>
      </c>
    </row>
    <row r="286" spans="2:17" x14ac:dyDescent="0.2">
      <c r="C286" s="345" t="str">
        <f>IF(Datenbank!$EV$2=0,"",IF(Datenbank!$EV$2=1,"Bedingt durch Ihre Antwort: Bitte beantworten Sie auch diese Frage.",IF(Datenbank!$EV$2=1&gt;1,"Bedingt durch Ihre Antwort: Bitte überspringen Sie diese Frage.")))</f>
        <v/>
      </c>
      <c r="D286" s="345"/>
      <c r="E286" s="345"/>
      <c r="F286" s="345"/>
      <c r="G286" s="345"/>
      <c r="H286" s="345"/>
    </row>
    <row r="287" spans="2:17" x14ac:dyDescent="0.2">
      <c r="B287" s="30"/>
      <c r="C287" s="2" t="s">
        <v>55</v>
      </c>
      <c r="D287" s="10"/>
      <c r="E287" s="10"/>
      <c r="F287" s="30"/>
    </row>
    <row r="288" spans="2:17" x14ac:dyDescent="0.2">
      <c r="B288" s="30"/>
      <c r="C288" s="2" t="s">
        <v>74</v>
      </c>
      <c r="D288" s="30"/>
      <c r="E288" s="30"/>
      <c r="F288" s="30"/>
      <c r="I288" s="151"/>
    </row>
    <row r="289" spans="2:9" ht="13.5" thickBot="1" x14ac:dyDescent="0.25">
      <c r="B289" s="30"/>
      <c r="D289" s="30"/>
      <c r="E289" s="30"/>
      <c r="F289" s="30"/>
    </row>
    <row r="290" spans="2:9" x14ac:dyDescent="0.2">
      <c r="B290" s="30"/>
      <c r="C290" s="394"/>
      <c r="D290" s="395"/>
      <c r="E290" s="395"/>
      <c r="F290" s="395"/>
      <c r="G290" s="396"/>
      <c r="H290" s="41"/>
    </row>
    <row r="291" spans="2:9" ht="14.45" customHeight="1" x14ac:dyDescent="0.2">
      <c r="B291" s="32"/>
      <c r="C291" s="397"/>
      <c r="D291" s="398"/>
      <c r="E291" s="398"/>
      <c r="F291" s="398"/>
      <c r="G291" s="399"/>
      <c r="H291" s="80"/>
    </row>
    <row r="292" spans="2:9" ht="14.45" customHeight="1" x14ac:dyDescent="0.2">
      <c r="B292" s="32"/>
      <c r="C292" s="397"/>
      <c r="D292" s="398"/>
      <c r="E292" s="398"/>
      <c r="F292" s="398"/>
      <c r="G292" s="399"/>
      <c r="H292" s="80"/>
    </row>
    <row r="293" spans="2:9" ht="14.45" customHeight="1" x14ac:dyDescent="0.2">
      <c r="B293" s="32"/>
      <c r="C293" s="397"/>
      <c r="D293" s="398"/>
      <c r="E293" s="398"/>
      <c r="F293" s="398"/>
      <c r="G293" s="399"/>
      <c r="H293" s="80"/>
    </row>
    <row r="294" spans="2:9" x14ac:dyDescent="0.2">
      <c r="B294" s="30"/>
      <c r="C294" s="397"/>
      <c r="D294" s="398"/>
      <c r="E294" s="398"/>
      <c r="F294" s="398"/>
      <c r="G294" s="399"/>
      <c r="H294" s="20"/>
    </row>
    <row r="295" spans="2:9" ht="13.5" thickBot="1" x14ac:dyDescent="0.25">
      <c r="B295" s="30"/>
      <c r="C295" s="400"/>
      <c r="D295" s="401"/>
      <c r="E295" s="401"/>
      <c r="F295" s="401"/>
      <c r="G295" s="402"/>
      <c r="H295" s="20"/>
    </row>
    <row r="296" spans="2:9" x14ac:dyDescent="0.2">
      <c r="B296" s="30"/>
      <c r="C296" s="256"/>
      <c r="D296" s="256"/>
      <c r="E296" s="256"/>
      <c r="F296" s="256"/>
      <c r="G296" s="256"/>
      <c r="H296" s="20"/>
    </row>
    <row r="297" spans="2:9" x14ac:dyDescent="0.2">
      <c r="C297" s="345" t="str">
        <f>IF(Datenbank!$EV$2=0,"",IF(Datenbank!$EV$2=1,"Bedingt durch Ihre Antwort: Bitte beantworten Sie auch diese Frage.",IF(Datenbank!$EV$2=1&gt;1,"Bedingt durch Ihre Antwort: Bitte überspringen Sie diese Frage.")))</f>
        <v/>
      </c>
      <c r="D297" s="345"/>
      <c r="E297" s="345"/>
      <c r="F297" s="345"/>
      <c r="G297" s="345"/>
      <c r="H297" s="345"/>
    </row>
    <row r="298" spans="2:9" x14ac:dyDescent="0.2">
      <c r="C298" s="2" t="s">
        <v>53</v>
      </c>
      <c r="I298" s="140"/>
    </row>
    <row r="299" spans="2:9" x14ac:dyDescent="0.2">
      <c r="C299" s="2" t="s">
        <v>54</v>
      </c>
    </row>
    <row r="303" spans="2:9" x14ac:dyDescent="0.2">
      <c r="C303" s="5" t="s">
        <v>43</v>
      </c>
      <c r="D303" s="5" t="s">
        <v>44</v>
      </c>
      <c r="E303" s="5" t="s">
        <v>45</v>
      </c>
      <c r="F303" s="5" t="s">
        <v>46</v>
      </c>
      <c r="G303" s="5" t="s">
        <v>47</v>
      </c>
    </row>
    <row r="307" spans="2:12" x14ac:dyDescent="0.2">
      <c r="B307" s="15" t="s">
        <v>282</v>
      </c>
    </row>
    <row r="308" spans="2:12" x14ac:dyDescent="0.2">
      <c r="B308" s="41" t="s">
        <v>75</v>
      </c>
      <c r="C308" s="41"/>
    </row>
    <row r="309" spans="2:12" x14ac:dyDescent="0.2">
      <c r="B309" s="41" t="s">
        <v>76</v>
      </c>
      <c r="C309" s="41"/>
    </row>
    <row r="310" spans="2:12" x14ac:dyDescent="0.2">
      <c r="C310" s="11" t="s">
        <v>296</v>
      </c>
    </row>
    <row r="312" spans="2:12" x14ac:dyDescent="0.2">
      <c r="B312" s="11"/>
      <c r="K312" s="77"/>
      <c r="L312" s="242"/>
    </row>
    <row r="313" spans="2:12" x14ac:dyDescent="0.2">
      <c r="C313" s="11"/>
      <c r="D313" s="2" t="s">
        <v>40</v>
      </c>
    </row>
    <row r="314" spans="2:12" x14ac:dyDescent="0.2">
      <c r="C314" s="11"/>
    </row>
    <row r="315" spans="2:12" x14ac:dyDescent="0.2">
      <c r="C315" s="11"/>
      <c r="D315" s="2" t="s">
        <v>41</v>
      </c>
    </row>
    <row r="316" spans="2:12" x14ac:dyDescent="0.2">
      <c r="C316" s="11"/>
    </row>
    <row r="317" spans="2:12" x14ac:dyDescent="0.2">
      <c r="D317" s="2" t="s">
        <v>48</v>
      </c>
    </row>
    <row r="320" spans="2:12" x14ac:dyDescent="0.2">
      <c r="C320" s="345" t="str">
        <f>IF(Datenbank!$EY$2=0,"",IF(Datenbank!$EY$2=1,"Bedingt durch Ihre Antwort: Bitte beantworten Sie auch diese Frage.",IF(Datenbank!$EY$2=1&gt;1,"Bedingt durch Ihre Antwort: Bitte überspringen Sie diese Frage.")))</f>
        <v/>
      </c>
      <c r="D320" s="345"/>
      <c r="E320" s="345"/>
      <c r="F320" s="345"/>
      <c r="G320" s="345"/>
      <c r="H320" s="345"/>
    </row>
    <row r="321" spans="2:11" x14ac:dyDescent="0.2">
      <c r="B321" s="30"/>
      <c r="C321" s="2" t="s">
        <v>56</v>
      </c>
      <c r="D321" s="10"/>
      <c r="E321" s="10"/>
      <c r="F321" s="30"/>
      <c r="J321" s="146"/>
    </row>
    <row r="322" spans="2:11" ht="13.5" thickBot="1" x14ac:dyDescent="0.25">
      <c r="B322" s="33"/>
      <c r="C322" s="33"/>
      <c r="D322" s="33"/>
      <c r="E322" s="33"/>
      <c r="F322" s="33"/>
      <c r="G322" s="33"/>
      <c r="H322" s="33"/>
      <c r="I322" s="141"/>
    </row>
    <row r="323" spans="2:11" x14ac:dyDescent="0.2">
      <c r="B323" s="33"/>
      <c r="C323" s="348"/>
      <c r="D323" s="349"/>
      <c r="E323" s="349"/>
      <c r="F323" s="349"/>
      <c r="G323" s="350"/>
      <c r="H323" s="264"/>
      <c r="I323" s="121"/>
    </row>
    <row r="324" spans="2:11" x14ac:dyDescent="0.2">
      <c r="B324" s="33"/>
      <c r="C324" s="351"/>
      <c r="D324" s="352"/>
      <c r="E324" s="352"/>
      <c r="F324" s="352"/>
      <c r="G324" s="353"/>
      <c r="H324" s="264"/>
      <c r="I324" s="121"/>
    </row>
    <row r="325" spans="2:11" x14ac:dyDescent="0.2">
      <c r="B325" s="30"/>
      <c r="C325" s="351"/>
      <c r="D325" s="352"/>
      <c r="E325" s="352"/>
      <c r="F325" s="352"/>
      <c r="G325" s="353"/>
      <c r="H325" s="41"/>
      <c r="I325" s="109"/>
    </row>
    <row r="326" spans="2:11" x14ac:dyDescent="0.2">
      <c r="B326" s="30"/>
      <c r="C326" s="351"/>
      <c r="D326" s="352"/>
      <c r="E326" s="352"/>
      <c r="F326" s="352"/>
      <c r="G326" s="353"/>
      <c r="H326" s="41"/>
      <c r="I326" s="109"/>
    </row>
    <row r="327" spans="2:11" ht="13.5" thickBot="1" x14ac:dyDescent="0.25">
      <c r="B327" s="30"/>
      <c r="C327" s="354"/>
      <c r="D327" s="355"/>
      <c r="E327" s="355"/>
      <c r="F327" s="355"/>
      <c r="G327" s="356"/>
    </row>
    <row r="328" spans="2:11" x14ac:dyDescent="0.2">
      <c r="C328" s="345" t="str">
        <f>IF(Datenbank!$EY$2=0,"",IF(Datenbank!$EY$2=1,"Bedingt durch Ihre Antwort: Bitte beantworten Sie auch diese Frage.",IF(Datenbank!$EY$2=1&gt;1,"Bedingt durch Ihre Antwort: Bitte überspringen Sie diese Frage.")))</f>
        <v/>
      </c>
      <c r="D328" s="345"/>
      <c r="E328" s="345"/>
      <c r="F328" s="345"/>
      <c r="G328" s="345"/>
      <c r="H328" s="345"/>
    </row>
    <row r="329" spans="2:11" x14ac:dyDescent="0.2">
      <c r="C329" s="2" t="s">
        <v>57</v>
      </c>
      <c r="J329" s="76"/>
    </row>
    <row r="330" spans="2:11" x14ac:dyDescent="0.2">
      <c r="C330" s="2" t="s">
        <v>58</v>
      </c>
    </row>
    <row r="334" spans="2:11" x14ac:dyDescent="0.2">
      <c r="C334" s="5" t="s">
        <v>43</v>
      </c>
      <c r="D334" s="5" t="s">
        <v>44</v>
      </c>
      <c r="E334" s="5" t="s">
        <v>45</v>
      </c>
      <c r="F334" s="5" t="s">
        <v>46</v>
      </c>
      <c r="G334" s="5" t="s">
        <v>47</v>
      </c>
    </row>
    <row r="336" spans="2:11" x14ac:dyDescent="0.2">
      <c r="B336" s="41"/>
      <c r="C336" s="41"/>
      <c r="D336" s="41"/>
      <c r="E336" s="41"/>
      <c r="F336" s="260"/>
      <c r="G336" s="41"/>
      <c r="H336" s="41"/>
      <c r="I336" s="109"/>
      <c r="J336" s="77"/>
      <c r="K336" s="77"/>
    </row>
    <row r="337" spans="2:11" x14ac:dyDescent="0.2">
      <c r="B337" s="41"/>
      <c r="C337" s="41"/>
      <c r="D337" s="41"/>
      <c r="E337" s="41"/>
      <c r="F337" s="260"/>
      <c r="G337" s="41"/>
      <c r="H337" s="41"/>
      <c r="I337" s="109"/>
      <c r="J337" s="77"/>
      <c r="K337" s="77"/>
    </row>
    <row r="338" spans="2:11" x14ac:dyDescent="0.2">
      <c r="B338" s="41"/>
      <c r="C338" s="41"/>
      <c r="D338" s="41"/>
      <c r="E338" s="41"/>
      <c r="F338" s="260"/>
      <c r="G338" s="41"/>
      <c r="H338" s="41"/>
      <c r="I338" s="109"/>
      <c r="J338" s="77"/>
      <c r="K338" s="77"/>
    </row>
    <row r="339" spans="2:11" ht="15" x14ac:dyDescent="0.25">
      <c r="C339" s="281" t="s">
        <v>251</v>
      </c>
      <c r="D339" s="63"/>
      <c r="E339" s="63"/>
      <c r="F339" s="107"/>
      <c r="G339" s="63"/>
      <c r="H339" s="63"/>
      <c r="I339" s="142"/>
    </row>
  </sheetData>
  <mergeCells count="91">
    <mergeCell ref="C290:G295"/>
    <mergeCell ref="B99:I99"/>
    <mergeCell ref="B249:J249"/>
    <mergeCell ref="B250:I250"/>
    <mergeCell ref="D149:E149"/>
    <mergeCell ref="D150:E150"/>
    <mergeCell ref="D151:E151"/>
    <mergeCell ref="D152:E152"/>
    <mergeCell ref="D153:E153"/>
    <mergeCell ref="B122:H122"/>
    <mergeCell ref="B134:H134"/>
    <mergeCell ref="B146:H146"/>
    <mergeCell ref="B201:E201"/>
    <mergeCell ref="B193:E193"/>
    <mergeCell ref="B205:E205"/>
    <mergeCell ref="B206:E206"/>
    <mergeCell ref="B39:I39"/>
    <mergeCell ref="B37:I37"/>
    <mergeCell ref="B95:I95"/>
    <mergeCell ref="B70:I70"/>
    <mergeCell ref="D52:G53"/>
    <mergeCell ref="D62:G63"/>
    <mergeCell ref="C91:G91"/>
    <mergeCell ref="C41:I43"/>
    <mergeCell ref="B68:J68"/>
    <mergeCell ref="C328:H328"/>
    <mergeCell ref="C320:H320"/>
    <mergeCell ref="C297:H297"/>
    <mergeCell ref="C286:H286"/>
    <mergeCell ref="D154:E154"/>
    <mergeCell ref="C323:G327"/>
    <mergeCell ref="B160:H160"/>
    <mergeCell ref="B173:H173"/>
    <mergeCell ref="B192:E192"/>
    <mergeCell ref="B194:E194"/>
    <mergeCell ref="B195:E195"/>
    <mergeCell ref="B196:E196"/>
    <mergeCell ref="B197:E197"/>
    <mergeCell ref="B198:E198"/>
    <mergeCell ref="B272:J272"/>
    <mergeCell ref="B274:J274"/>
    <mergeCell ref="B223:E223"/>
    <mergeCell ref="B224:E224"/>
    <mergeCell ref="B199:E199"/>
    <mergeCell ref="B200:E200"/>
    <mergeCell ref="B203:E203"/>
    <mergeCell ref="B214:E214"/>
    <mergeCell ref="B222:E222"/>
    <mergeCell ref="B209:E209"/>
    <mergeCell ref="B210:E210"/>
    <mergeCell ref="B211:E211"/>
    <mergeCell ref="B212:E212"/>
    <mergeCell ref="B217:E217"/>
    <mergeCell ref="B237:E237"/>
    <mergeCell ref="B236:E236"/>
    <mergeCell ref="B226:E226"/>
    <mergeCell ref="B234:E234"/>
    <mergeCell ref="B227:E227"/>
    <mergeCell ref="B235:E235"/>
    <mergeCell ref="B229:E229"/>
    <mergeCell ref="B233:E233"/>
    <mergeCell ref="B230:E230"/>
    <mergeCell ref="B231:E231"/>
    <mergeCell ref="B251:F268"/>
    <mergeCell ref="B269:B271"/>
    <mergeCell ref="B241:F241"/>
    <mergeCell ref="B247:E247"/>
    <mergeCell ref="B238:E238"/>
    <mergeCell ref="B245:E245"/>
    <mergeCell ref="B243:E243"/>
    <mergeCell ref="B244:E244"/>
    <mergeCell ref="B239:E239"/>
    <mergeCell ref="B246:E246"/>
    <mergeCell ref="B242:E242"/>
    <mergeCell ref="B240:E240"/>
    <mergeCell ref="B185:I185"/>
    <mergeCell ref="B213:F213"/>
    <mergeCell ref="B202:F202"/>
    <mergeCell ref="B221:F221"/>
    <mergeCell ref="B232:F232"/>
    <mergeCell ref="B219:E219"/>
    <mergeCell ref="B228:E228"/>
    <mergeCell ref="B218:E218"/>
    <mergeCell ref="B225:E225"/>
    <mergeCell ref="B220:E220"/>
    <mergeCell ref="B215:E215"/>
    <mergeCell ref="B216:E216"/>
    <mergeCell ref="B204:E204"/>
    <mergeCell ref="B208:E208"/>
    <mergeCell ref="B207:E207"/>
    <mergeCell ref="B188:N188"/>
  </mergeCells>
  <conditionalFormatting sqref="C91">
    <cfRule type="containsText" dxfId="12" priority="12" operator="containsText" text="Super, weiter geht es mit den Inputs">
      <formula>NOT(ISERROR(SEARCH("Super, weiter geht es mit den Inputs",C91)))</formula>
    </cfRule>
    <cfRule type="containsText" dxfId="11" priority="13" operator="containsText" text="Bitte überprüfen Sie Ihre Eingabe: Es müssen 100 % verteilt werden">
      <formula>NOT(ISERROR(SEARCH("Bitte überprüfen Sie Ihre Eingabe: Es müssen 100 % verteilt werden",C91)))</formula>
    </cfRule>
  </conditionalFormatting>
  <conditionalFormatting sqref="B122 B134 B146 B160 C174 B173">
    <cfRule type="containsText" dxfId="10" priority="10" operator="containsText" text="Hinweis: Sie haben diese Ressource in Schritt 5 nicht gewählt, bitte überspringen Sie diese Kategorie.">
      <formula>NOT(ISERROR(SEARCH("Hinweis: Sie haben diese Ressource in Schritt 5 nicht gewählt, bitte überspringen Sie diese Kategorie.",B122)))</formula>
    </cfRule>
    <cfRule type="containsText" dxfId="9" priority="11" operator="containsText" text="Hinweis: Sie haben diese Ressource in Schritt 5 ausgewählt, bitte geben Sie Werte ein.">
      <formula>NOT(ISERROR(SEARCH("Hinweis: Sie haben diese Ressource in Schritt 5 ausgewählt, bitte geben Sie Werte ein.",B122)))</formula>
    </cfRule>
  </conditionalFormatting>
  <conditionalFormatting sqref="C279 C287 C295:C296 C304 C313 C327 C341 C356 C371 C385 C400 C414 C421 C429">
    <cfRule type="containsText" dxfId="8" priority="8" operator="containsText" text="Sie haben diesen Indikator in Schritt 7 nicht ausgewählt. Bitte überspringen Sie ihn.">
      <formula>NOT(ISERROR(SEARCH("Sie haben diesen Indikator in Schritt 7 nicht ausgewählt. Bitte überspringen Sie ihn.",C279)))</formula>
    </cfRule>
    <cfRule type="containsText" dxfId="7" priority="9" operator="containsText" text="Sie haben diesen Indikator in Schritt 7 ausgewählt. Bitte bewerten Sie ihn.">
      <formula>NOT(ISERROR(SEARCH("Sie haben diesen Indikator in Schritt 7 ausgewählt. Bitte bewerten Sie ihn.",C279)))</formula>
    </cfRule>
  </conditionalFormatting>
  <conditionalFormatting sqref="C450 C460 C483 C491">
    <cfRule type="containsText" dxfId="6" priority="6" operator="containsText" text="Bedingt durch Ihre Antwort: Bitte überspringen Sie diese Frage.">
      <formula>NOT(ISERROR(SEARCH("Bedingt durch Ihre Antwort: Bitte überspringen Sie diese Frage.",C450)))</formula>
    </cfRule>
    <cfRule type="containsText" dxfId="5" priority="7" operator="containsText" text="Bedingt durch Ihre Antwort: Bitte beantworten Sie auch diese Frage.">
      <formula>NOT(ISERROR(SEARCH("Bedingt durch Ihre Antwort: Bitte beantworten Sie auch diese Frage.",C450)))</formula>
    </cfRule>
  </conditionalFormatting>
  <conditionalFormatting sqref="I90">
    <cfRule type="cellIs" dxfId="4" priority="3" operator="greaterThan">
      <formula>100</formula>
    </cfRule>
    <cfRule type="cellIs" dxfId="3" priority="4" operator="equal">
      <formula>100</formula>
    </cfRule>
    <cfRule type="cellIs" dxfId="2" priority="5" operator="lessThan">
      <formula>100</formula>
    </cfRule>
  </conditionalFormatting>
  <conditionalFormatting sqref="F193 F203 F214 F222 F233 F242">
    <cfRule type="cellIs" dxfId="1" priority="1" operator="greaterThanOrEqual">
      <formula>1</formula>
    </cfRule>
    <cfRule type="cellIs" dxfId="0" priority="2" operator="equal">
      <formula>0</formula>
    </cfRule>
  </conditionalFormatting>
  <dataValidations count="10">
    <dataValidation allowBlank="1" showInputMessage="1" sqref="E164:E168"/>
    <dataValidation type="whole" showInputMessage="1" showErrorMessage="1" errorTitle="Fehlerhafte Eingabe" error="Bitte geben Sie eine Ganzzahlige Antwort zwischen 0 und 30 ein." promptTitle="Anzahl der Vorträge und Poster" prompt="Bitte geben Sie eine Ganzzahlige Antwort zwischen 0 und 30 ein." sqref="B355">
      <formula1>0</formula1>
      <formula2>30</formula2>
    </dataValidation>
    <dataValidation type="whole" showInputMessage="1" showErrorMessage="1" errorTitle="Fehlerhafte Eingabe" error="Bitte geben Sie eine Ganzzahlige Antwort zwischen 0 und 50 ein." promptTitle="Anzahl der Publikationen" prompt="Bitte geben Sie eine Ganzzahlige Antwort zwischen 0 und 50 ein." sqref="B336:B337 B351:B352 B366:B367 B380:B381 B395:B396 B409:B410">
      <formula1>0</formula1>
      <formula2>50</formula2>
    </dataValidation>
    <dataValidation type="list" allowBlank="1" showInputMessage="1" showErrorMessage="1" sqref="D418">
      <formula1>$L$416:$L$420</formula1>
    </dataValidation>
    <dataValidation type="list" showInputMessage="1" showErrorMessage="1" sqref="D420">
      <formula1>$M$416:$M$420</formula1>
    </dataValidation>
    <dataValidation type="list" showInputMessage="1" showErrorMessage="1" sqref="D428 D426">
      <formula1>$L$424:$L$428</formula1>
    </dataValidation>
    <dataValidation type="list" showInputMessage="1" showErrorMessage="1" sqref="D435 D433">
      <formula1>$L$432:$L$435</formula1>
    </dataValidation>
    <dataValidation type="list" allowBlank="1" showInputMessage="1" showErrorMessage="1" sqref="D62:G63">
      <formula1>$L$58:$L$63</formula1>
    </dataValidation>
    <dataValidation type="list" allowBlank="1" showInputMessage="1" showErrorMessage="1" sqref="D424">
      <formula1>$L$424:$L$428</formula1>
    </dataValidation>
    <dataValidation type="list" allowBlank="1" showInputMessage="1" showErrorMessage="1" sqref="D52:G53">
      <formula1>$L$50:$L$53</formula1>
    </dataValidation>
  </dataValidations>
  <hyperlinks>
    <hyperlink ref="C339:I339" location="Ergebnis!A1" display="***Ende des Sheets. Bitte gehen Sie zum Sheet &quot;Ergebnis&quot;, um Ihre Ergebnisse einzusehen.***"/>
  </hyperlinks>
  <pageMargins left="0.23622047244094491" right="0.23622047244094491" top="0.74803149606299213" bottom="0.74803149606299213" header="0.31496062992125984" footer="0.31496062992125984"/>
  <pageSetup paperSize="9" orientation="portrait" r:id="rId1"/>
  <headerFooter>
    <oddHeader>&amp;C&amp;"Arial,Fett"&amp;10Be smart. Get better. Evaluate together.&amp;R&amp;G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1" r:id="rId5" name="Scroll Bar 17">
              <controlPr defaultSize="0" autoPict="0">
                <anchor moveWithCells="1">
                  <from>
                    <xdr:col>5</xdr:col>
                    <xdr:colOff>38100</xdr:colOff>
                    <xdr:row>71</xdr:row>
                    <xdr:rowOff>66675</xdr:rowOff>
                  </from>
                  <to>
                    <xdr:col>7</xdr:col>
                    <xdr:colOff>200025</xdr:colOff>
                    <xdr:row>73</xdr:row>
                    <xdr:rowOff>76200</xdr:rowOff>
                  </to>
                </anchor>
              </controlPr>
            </control>
          </mc:Choice>
        </mc:AlternateContent>
        <mc:AlternateContent xmlns:mc="http://schemas.openxmlformats.org/markup-compatibility/2006">
          <mc:Choice Requires="x14">
            <control shapeId="1046" r:id="rId6" name="Scroll Bar 22">
              <controlPr defaultSize="0" autoPict="0">
                <anchor moveWithCells="1">
                  <from>
                    <xdr:col>5</xdr:col>
                    <xdr:colOff>47625</xdr:colOff>
                    <xdr:row>74</xdr:row>
                    <xdr:rowOff>76200</xdr:rowOff>
                  </from>
                  <to>
                    <xdr:col>7</xdr:col>
                    <xdr:colOff>209550</xdr:colOff>
                    <xdr:row>76</xdr:row>
                    <xdr:rowOff>85725</xdr:rowOff>
                  </to>
                </anchor>
              </controlPr>
            </control>
          </mc:Choice>
        </mc:AlternateContent>
        <mc:AlternateContent xmlns:mc="http://schemas.openxmlformats.org/markup-compatibility/2006">
          <mc:Choice Requires="x14">
            <control shapeId="1047" r:id="rId7" name="Scroll Bar 23">
              <controlPr defaultSize="0" autoPict="0">
                <anchor moveWithCells="1">
                  <from>
                    <xdr:col>5</xdr:col>
                    <xdr:colOff>47625</xdr:colOff>
                    <xdr:row>77</xdr:row>
                    <xdr:rowOff>57150</xdr:rowOff>
                  </from>
                  <to>
                    <xdr:col>7</xdr:col>
                    <xdr:colOff>209550</xdr:colOff>
                    <xdr:row>79</xdr:row>
                    <xdr:rowOff>76200</xdr:rowOff>
                  </to>
                </anchor>
              </controlPr>
            </control>
          </mc:Choice>
        </mc:AlternateContent>
        <mc:AlternateContent xmlns:mc="http://schemas.openxmlformats.org/markup-compatibility/2006">
          <mc:Choice Requires="x14">
            <control shapeId="1048" r:id="rId8" name="Scroll Bar 24">
              <controlPr defaultSize="0" autoPict="0">
                <anchor moveWithCells="1">
                  <from>
                    <xdr:col>5</xdr:col>
                    <xdr:colOff>47625</xdr:colOff>
                    <xdr:row>80</xdr:row>
                    <xdr:rowOff>76200</xdr:rowOff>
                  </from>
                  <to>
                    <xdr:col>7</xdr:col>
                    <xdr:colOff>209550</xdr:colOff>
                    <xdr:row>82</xdr:row>
                    <xdr:rowOff>85725</xdr:rowOff>
                  </to>
                </anchor>
              </controlPr>
            </control>
          </mc:Choice>
        </mc:AlternateContent>
        <mc:AlternateContent xmlns:mc="http://schemas.openxmlformats.org/markup-compatibility/2006">
          <mc:Choice Requires="x14">
            <control shapeId="1049" r:id="rId9" name="Scroll Bar 25">
              <controlPr defaultSize="0" autoPict="0">
                <anchor moveWithCells="1">
                  <from>
                    <xdr:col>5</xdr:col>
                    <xdr:colOff>47625</xdr:colOff>
                    <xdr:row>83</xdr:row>
                    <xdr:rowOff>76200</xdr:rowOff>
                  </from>
                  <to>
                    <xdr:col>7</xdr:col>
                    <xdr:colOff>209550</xdr:colOff>
                    <xdr:row>85</xdr:row>
                    <xdr:rowOff>85725</xdr:rowOff>
                  </to>
                </anchor>
              </controlPr>
            </control>
          </mc:Choice>
        </mc:AlternateContent>
        <mc:AlternateContent xmlns:mc="http://schemas.openxmlformats.org/markup-compatibility/2006">
          <mc:Choice Requires="x14">
            <control shapeId="1050" r:id="rId10" name="Scroll Bar 26">
              <controlPr defaultSize="0" autoPict="0">
                <anchor moveWithCells="1">
                  <from>
                    <xdr:col>5</xdr:col>
                    <xdr:colOff>57150</xdr:colOff>
                    <xdr:row>86</xdr:row>
                    <xdr:rowOff>57150</xdr:rowOff>
                  </from>
                  <to>
                    <xdr:col>7</xdr:col>
                    <xdr:colOff>219075</xdr:colOff>
                    <xdr:row>88</xdr:row>
                    <xdr:rowOff>76200</xdr:rowOff>
                  </to>
                </anchor>
              </controlPr>
            </control>
          </mc:Choice>
        </mc:AlternateContent>
        <mc:AlternateContent xmlns:mc="http://schemas.openxmlformats.org/markup-compatibility/2006">
          <mc:Choice Requires="x14">
            <control shapeId="1120" r:id="rId11" name="Option Button 96">
              <controlPr defaultSize="0" autoFill="0" autoLine="0" autoPict="0">
                <anchor moveWithCells="1">
                  <from>
                    <xdr:col>4</xdr:col>
                    <xdr:colOff>342900</xdr:colOff>
                    <xdr:row>105</xdr:row>
                    <xdr:rowOff>647700</xdr:rowOff>
                  </from>
                  <to>
                    <xdr:col>4</xdr:col>
                    <xdr:colOff>552450</xdr:colOff>
                    <xdr:row>107</xdr:row>
                    <xdr:rowOff>28575</xdr:rowOff>
                  </to>
                </anchor>
              </controlPr>
            </control>
          </mc:Choice>
        </mc:AlternateContent>
        <mc:AlternateContent xmlns:mc="http://schemas.openxmlformats.org/markup-compatibility/2006">
          <mc:Choice Requires="x14">
            <control shapeId="1121" r:id="rId12" name="Group Box 97">
              <controlPr defaultSize="0" autoFill="0" autoPict="0">
                <anchor moveWithCells="1">
                  <from>
                    <xdr:col>2</xdr:col>
                    <xdr:colOff>114300</xdr:colOff>
                    <xdr:row>105</xdr:row>
                    <xdr:rowOff>609600</xdr:rowOff>
                  </from>
                  <to>
                    <xdr:col>7</xdr:col>
                    <xdr:colOff>190500</xdr:colOff>
                    <xdr:row>107</xdr:row>
                    <xdr:rowOff>76200</xdr:rowOff>
                  </to>
                </anchor>
              </controlPr>
            </control>
          </mc:Choice>
        </mc:AlternateContent>
        <mc:AlternateContent xmlns:mc="http://schemas.openxmlformats.org/markup-compatibility/2006">
          <mc:Choice Requires="x14">
            <control shapeId="1122" r:id="rId13" name="Group Box 98">
              <controlPr defaultSize="0" autoFill="0" autoPict="0">
                <anchor moveWithCells="1">
                  <from>
                    <xdr:col>2</xdr:col>
                    <xdr:colOff>114300</xdr:colOff>
                    <xdr:row>107</xdr:row>
                    <xdr:rowOff>114300</xdr:rowOff>
                  </from>
                  <to>
                    <xdr:col>7</xdr:col>
                    <xdr:colOff>190500</xdr:colOff>
                    <xdr:row>109</xdr:row>
                    <xdr:rowOff>66675</xdr:rowOff>
                  </to>
                </anchor>
              </controlPr>
            </control>
          </mc:Choice>
        </mc:AlternateContent>
        <mc:AlternateContent xmlns:mc="http://schemas.openxmlformats.org/markup-compatibility/2006">
          <mc:Choice Requires="x14">
            <control shapeId="1123" r:id="rId14" name="Option Button 99">
              <controlPr defaultSize="0" autoFill="0" autoLine="0" autoPict="0">
                <anchor moveWithCells="1">
                  <from>
                    <xdr:col>5</xdr:col>
                    <xdr:colOff>323850</xdr:colOff>
                    <xdr:row>105</xdr:row>
                    <xdr:rowOff>638175</xdr:rowOff>
                  </from>
                  <to>
                    <xdr:col>5</xdr:col>
                    <xdr:colOff>542925</xdr:colOff>
                    <xdr:row>107</xdr:row>
                    <xdr:rowOff>28575</xdr:rowOff>
                  </to>
                </anchor>
              </controlPr>
            </control>
          </mc:Choice>
        </mc:AlternateContent>
        <mc:AlternateContent xmlns:mc="http://schemas.openxmlformats.org/markup-compatibility/2006">
          <mc:Choice Requires="x14">
            <control shapeId="1132" r:id="rId15" name="Option Button 108">
              <controlPr defaultSize="0" autoFill="0" autoLine="0" autoPict="0">
                <anchor moveWithCells="1">
                  <from>
                    <xdr:col>6</xdr:col>
                    <xdr:colOff>390525</xdr:colOff>
                    <xdr:row>105</xdr:row>
                    <xdr:rowOff>647700</xdr:rowOff>
                  </from>
                  <to>
                    <xdr:col>6</xdr:col>
                    <xdr:colOff>638175</xdr:colOff>
                    <xdr:row>107</xdr:row>
                    <xdr:rowOff>19050</xdr:rowOff>
                  </to>
                </anchor>
              </controlPr>
            </control>
          </mc:Choice>
        </mc:AlternateContent>
        <mc:AlternateContent xmlns:mc="http://schemas.openxmlformats.org/markup-compatibility/2006">
          <mc:Choice Requires="x14">
            <control shapeId="1133" r:id="rId16" name="Group Box 109">
              <controlPr defaultSize="0" autoFill="0" autoPict="0">
                <anchor moveWithCells="1">
                  <from>
                    <xdr:col>2</xdr:col>
                    <xdr:colOff>114300</xdr:colOff>
                    <xdr:row>109</xdr:row>
                    <xdr:rowOff>114300</xdr:rowOff>
                  </from>
                  <to>
                    <xdr:col>7</xdr:col>
                    <xdr:colOff>190500</xdr:colOff>
                    <xdr:row>111</xdr:row>
                    <xdr:rowOff>66675</xdr:rowOff>
                  </to>
                </anchor>
              </controlPr>
            </control>
          </mc:Choice>
        </mc:AlternateContent>
        <mc:AlternateContent xmlns:mc="http://schemas.openxmlformats.org/markup-compatibility/2006">
          <mc:Choice Requires="x14">
            <control shapeId="1134" r:id="rId17" name="Group Box 110">
              <controlPr defaultSize="0" autoFill="0" autoPict="0">
                <anchor moveWithCells="1">
                  <from>
                    <xdr:col>2</xdr:col>
                    <xdr:colOff>114300</xdr:colOff>
                    <xdr:row>111</xdr:row>
                    <xdr:rowOff>104775</xdr:rowOff>
                  </from>
                  <to>
                    <xdr:col>7</xdr:col>
                    <xdr:colOff>190500</xdr:colOff>
                    <xdr:row>113</xdr:row>
                    <xdr:rowOff>57150</xdr:rowOff>
                  </to>
                </anchor>
              </controlPr>
            </control>
          </mc:Choice>
        </mc:AlternateContent>
        <mc:AlternateContent xmlns:mc="http://schemas.openxmlformats.org/markup-compatibility/2006">
          <mc:Choice Requires="x14">
            <control shapeId="1135" r:id="rId18" name="Group Box 111">
              <controlPr defaultSize="0" autoFill="0" autoPict="0">
                <anchor moveWithCells="1">
                  <from>
                    <xdr:col>2</xdr:col>
                    <xdr:colOff>114300</xdr:colOff>
                    <xdr:row>113</xdr:row>
                    <xdr:rowOff>95250</xdr:rowOff>
                  </from>
                  <to>
                    <xdr:col>7</xdr:col>
                    <xdr:colOff>190500</xdr:colOff>
                    <xdr:row>115</xdr:row>
                    <xdr:rowOff>57150</xdr:rowOff>
                  </to>
                </anchor>
              </controlPr>
            </control>
          </mc:Choice>
        </mc:AlternateContent>
        <mc:AlternateContent xmlns:mc="http://schemas.openxmlformats.org/markup-compatibility/2006">
          <mc:Choice Requires="x14">
            <control shapeId="1136" r:id="rId19" name="Option Button 112">
              <controlPr defaultSize="0" autoFill="0" autoLine="0" autoPict="0">
                <anchor moveWithCells="1">
                  <from>
                    <xdr:col>4</xdr:col>
                    <xdr:colOff>342900</xdr:colOff>
                    <xdr:row>107</xdr:row>
                    <xdr:rowOff>133350</xdr:rowOff>
                  </from>
                  <to>
                    <xdr:col>4</xdr:col>
                    <xdr:colOff>590550</xdr:colOff>
                    <xdr:row>109</xdr:row>
                    <xdr:rowOff>28575</xdr:rowOff>
                  </to>
                </anchor>
              </controlPr>
            </control>
          </mc:Choice>
        </mc:AlternateContent>
        <mc:AlternateContent xmlns:mc="http://schemas.openxmlformats.org/markup-compatibility/2006">
          <mc:Choice Requires="x14">
            <control shapeId="1137" r:id="rId20" name="Option Button 113">
              <controlPr defaultSize="0" autoFill="0" autoLine="0" autoPict="0">
                <anchor moveWithCells="1">
                  <from>
                    <xdr:col>5</xdr:col>
                    <xdr:colOff>323850</xdr:colOff>
                    <xdr:row>107</xdr:row>
                    <xdr:rowOff>133350</xdr:rowOff>
                  </from>
                  <to>
                    <xdr:col>5</xdr:col>
                    <xdr:colOff>552450</xdr:colOff>
                    <xdr:row>109</xdr:row>
                    <xdr:rowOff>28575</xdr:rowOff>
                  </to>
                </anchor>
              </controlPr>
            </control>
          </mc:Choice>
        </mc:AlternateContent>
        <mc:AlternateContent xmlns:mc="http://schemas.openxmlformats.org/markup-compatibility/2006">
          <mc:Choice Requires="x14">
            <control shapeId="1138" r:id="rId21" name="Option Button 114">
              <controlPr defaultSize="0" autoFill="0" autoLine="0" autoPict="0">
                <anchor moveWithCells="1">
                  <from>
                    <xdr:col>6</xdr:col>
                    <xdr:colOff>400050</xdr:colOff>
                    <xdr:row>107</xdr:row>
                    <xdr:rowOff>133350</xdr:rowOff>
                  </from>
                  <to>
                    <xdr:col>6</xdr:col>
                    <xdr:colOff>647700</xdr:colOff>
                    <xdr:row>109</xdr:row>
                    <xdr:rowOff>19050</xdr:rowOff>
                  </to>
                </anchor>
              </controlPr>
            </control>
          </mc:Choice>
        </mc:AlternateContent>
        <mc:AlternateContent xmlns:mc="http://schemas.openxmlformats.org/markup-compatibility/2006">
          <mc:Choice Requires="x14">
            <control shapeId="1148" r:id="rId22" name="Option Button 124">
              <controlPr defaultSize="0" autoFill="0" autoLine="0" autoPict="0">
                <anchor moveWithCells="1">
                  <from>
                    <xdr:col>4</xdr:col>
                    <xdr:colOff>342900</xdr:colOff>
                    <xdr:row>109</xdr:row>
                    <xdr:rowOff>133350</xdr:rowOff>
                  </from>
                  <to>
                    <xdr:col>4</xdr:col>
                    <xdr:colOff>590550</xdr:colOff>
                    <xdr:row>111</xdr:row>
                    <xdr:rowOff>28575</xdr:rowOff>
                  </to>
                </anchor>
              </controlPr>
            </control>
          </mc:Choice>
        </mc:AlternateContent>
        <mc:AlternateContent xmlns:mc="http://schemas.openxmlformats.org/markup-compatibility/2006">
          <mc:Choice Requires="x14">
            <control shapeId="1149" r:id="rId23" name="Option Button 125">
              <controlPr defaultSize="0" autoFill="0" autoLine="0" autoPict="0">
                <anchor moveWithCells="1">
                  <from>
                    <xdr:col>5</xdr:col>
                    <xdr:colOff>323850</xdr:colOff>
                    <xdr:row>109</xdr:row>
                    <xdr:rowOff>142875</xdr:rowOff>
                  </from>
                  <to>
                    <xdr:col>5</xdr:col>
                    <xdr:colOff>571500</xdr:colOff>
                    <xdr:row>111</xdr:row>
                    <xdr:rowOff>28575</xdr:rowOff>
                  </to>
                </anchor>
              </controlPr>
            </control>
          </mc:Choice>
        </mc:AlternateContent>
        <mc:AlternateContent xmlns:mc="http://schemas.openxmlformats.org/markup-compatibility/2006">
          <mc:Choice Requires="x14">
            <control shapeId="1150" r:id="rId24" name="Option Button 126">
              <controlPr defaultSize="0" autoFill="0" autoLine="0" autoPict="0">
                <anchor moveWithCells="1">
                  <from>
                    <xdr:col>6</xdr:col>
                    <xdr:colOff>400050</xdr:colOff>
                    <xdr:row>109</xdr:row>
                    <xdr:rowOff>142875</xdr:rowOff>
                  </from>
                  <to>
                    <xdr:col>6</xdr:col>
                    <xdr:colOff>647700</xdr:colOff>
                    <xdr:row>111</xdr:row>
                    <xdr:rowOff>28575</xdr:rowOff>
                  </to>
                </anchor>
              </controlPr>
            </control>
          </mc:Choice>
        </mc:AlternateContent>
        <mc:AlternateContent xmlns:mc="http://schemas.openxmlformats.org/markup-compatibility/2006">
          <mc:Choice Requires="x14">
            <control shapeId="1151" r:id="rId25" name="Option Button 127">
              <controlPr defaultSize="0" autoFill="0" autoLine="0" autoPict="0">
                <anchor moveWithCells="1">
                  <from>
                    <xdr:col>4</xdr:col>
                    <xdr:colOff>342900</xdr:colOff>
                    <xdr:row>111</xdr:row>
                    <xdr:rowOff>133350</xdr:rowOff>
                  </from>
                  <to>
                    <xdr:col>4</xdr:col>
                    <xdr:colOff>590550</xdr:colOff>
                    <xdr:row>113</xdr:row>
                    <xdr:rowOff>28575</xdr:rowOff>
                  </to>
                </anchor>
              </controlPr>
            </control>
          </mc:Choice>
        </mc:AlternateContent>
        <mc:AlternateContent xmlns:mc="http://schemas.openxmlformats.org/markup-compatibility/2006">
          <mc:Choice Requires="x14">
            <control shapeId="1152" r:id="rId26" name="Option Button 128">
              <controlPr defaultSize="0" autoFill="0" autoLine="0" autoPict="0">
                <anchor moveWithCells="1">
                  <from>
                    <xdr:col>5</xdr:col>
                    <xdr:colOff>323850</xdr:colOff>
                    <xdr:row>111</xdr:row>
                    <xdr:rowOff>142875</xdr:rowOff>
                  </from>
                  <to>
                    <xdr:col>5</xdr:col>
                    <xdr:colOff>571500</xdr:colOff>
                    <xdr:row>113</xdr:row>
                    <xdr:rowOff>28575</xdr:rowOff>
                  </to>
                </anchor>
              </controlPr>
            </control>
          </mc:Choice>
        </mc:AlternateContent>
        <mc:AlternateContent xmlns:mc="http://schemas.openxmlformats.org/markup-compatibility/2006">
          <mc:Choice Requires="x14">
            <control shapeId="1153" r:id="rId27" name="Option Button 129">
              <controlPr defaultSize="0" autoFill="0" autoLine="0" autoPict="0">
                <anchor moveWithCells="1">
                  <from>
                    <xdr:col>6</xdr:col>
                    <xdr:colOff>400050</xdr:colOff>
                    <xdr:row>111</xdr:row>
                    <xdr:rowOff>133350</xdr:rowOff>
                  </from>
                  <to>
                    <xdr:col>6</xdr:col>
                    <xdr:colOff>647700</xdr:colOff>
                    <xdr:row>113</xdr:row>
                    <xdr:rowOff>19050</xdr:rowOff>
                  </to>
                </anchor>
              </controlPr>
            </control>
          </mc:Choice>
        </mc:AlternateContent>
        <mc:AlternateContent xmlns:mc="http://schemas.openxmlformats.org/markup-compatibility/2006">
          <mc:Choice Requires="x14">
            <control shapeId="1157" r:id="rId28" name="Option Button 133">
              <controlPr defaultSize="0" autoFill="0" autoLine="0" autoPict="0">
                <anchor moveWithCells="1">
                  <from>
                    <xdr:col>4</xdr:col>
                    <xdr:colOff>342900</xdr:colOff>
                    <xdr:row>113</xdr:row>
                    <xdr:rowOff>133350</xdr:rowOff>
                  </from>
                  <to>
                    <xdr:col>4</xdr:col>
                    <xdr:colOff>590550</xdr:colOff>
                    <xdr:row>115</xdr:row>
                    <xdr:rowOff>28575</xdr:rowOff>
                  </to>
                </anchor>
              </controlPr>
            </control>
          </mc:Choice>
        </mc:AlternateContent>
        <mc:AlternateContent xmlns:mc="http://schemas.openxmlformats.org/markup-compatibility/2006">
          <mc:Choice Requires="x14">
            <control shapeId="1158" r:id="rId29" name="Option Button 134">
              <controlPr defaultSize="0" autoFill="0" autoLine="0" autoPict="0">
                <anchor moveWithCells="1">
                  <from>
                    <xdr:col>5</xdr:col>
                    <xdr:colOff>323850</xdr:colOff>
                    <xdr:row>113</xdr:row>
                    <xdr:rowOff>133350</xdr:rowOff>
                  </from>
                  <to>
                    <xdr:col>5</xdr:col>
                    <xdr:colOff>571500</xdr:colOff>
                    <xdr:row>115</xdr:row>
                    <xdr:rowOff>28575</xdr:rowOff>
                  </to>
                </anchor>
              </controlPr>
            </control>
          </mc:Choice>
        </mc:AlternateContent>
        <mc:AlternateContent xmlns:mc="http://schemas.openxmlformats.org/markup-compatibility/2006">
          <mc:Choice Requires="x14">
            <control shapeId="1159" r:id="rId30" name="Option Button 135">
              <controlPr defaultSize="0" autoFill="0" autoLine="0" autoPict="0">
                <anchor moveWithCells="1">
                  <from>
                    <xdr:col>6</xdr:col>
                    <xdr:colOff>409575</xdr:colOff>
                    <xdr:row>113</xdr:row>
                    <xdr:rowOff>133350</xdr:rowOff>
                  </from>
                  <to>
                    <xdr:col>6</xdr:col>
                    <xdr:colOff>657225</xdr:colOff>
                    <xdr:row>115</xdr:row>
                    <xdr:rowOff>28575</xdr:rowOff>
                  </to>
                </anchor>
              </controlPr>
            </control>
          </mc:Choice>
        </mc:AlternateContent>
        <mc:AlternateContent xmlns:mc="http://schemas.openxmlformats.org/markup-compatibility/2006">
          <mc:Choice Requires="x14">
            <control shapeId="1204" r:id="rId31" name="Group Box 180">
              <controlPr defaultSize="0" autoFill="0" autoPict="0">
                <anchor moveWithCells="1">
                  <from>
                    <xdr:col>2</xdr:col>
                    <xdr:colOff>19050</xdr:colOff>
                    <xdr:row>277</xdr:row>
                    <xdr:rowOff>0</xdr:rowOff>
                  </from>
                  <to>
                    <xdr:col>6</xdr:col>
                    <xdr:colOff>952500</xdr:colOff>
                    <xdr:row>284</xdr:row>
                    <xdr:rowOff>0</xdr:rowOff>
                  </to>
                </anchor>
              </controlPr>
            </control>
          </mc:Choice>
        </mc:AlternateContent>
        <mc:AlternateContent xmlns:mc="http://schemas.openxmlformats.org/markup-compatibility/2006">
          <mc:Choice Requires="x14">
            <control shapeId="1206" r:id="rId32" name="Option Button 182">
              <controlPr defaultSize="0" autoFill="0" autoLine="0" autoPict="0">
                <anchor moveWithCells="1">
                  <from>
                    <xdr:col>2</xdr:col>
                    <xdr:colOff>647700</xdr:colOff>
                    <xdr:row>277</xdr:row>
                    <xdr:rowOff>133350</xdr:rowOff>
                  </from>
                  <to>
                    <xdr:col>2</xdr:col>
                    <xdr:colOff>857250</xdr:colOff>
                    <xdr:row>279</xdr:row>
                    <xdr:rowOff>19050</xdr:rowOff>
                  </to>
                </anchor>
              </controlPr>
            </control>
          </mc:Choice>
        </mc:AlternateContent>
        <mc:AlternateContent xmlns:mc="http://schemas.openxmlformats.org/markup-compatibility/2006">
          <mc:Choice Requires="x14">
            <control shapeId="1207" r:id="rId33" name="Option Button 183">
              <controlPr defaultSize="0" autoFill="0" autoLine="0" autoPict="0">
                <anchor moveWithCells="1">
                  <from>
                    <xdr:col>2</xdr:col>
                    <xdr:colOff>647700</xdr:colOff>
                    <xdr:row>279</xdr:row>
                    <xdr:rowOff>142875</xdr:rowOff>
                  </from>
                  <to>
                    <xdr:col>3</xdr:col>
                    <xdr:colOff>0</xdr:colOff>
                    <xdr:row>281</xdr:row>
                    <xdr:rowOff>28575</xdr:rowOff>
                  </to>
                </anchor>
              </controlPr>
            </control>
          </mc:Choice>
        </mc:AlternateContent>
        <mc:AlternateContent xmlns:mc="http://schemas.openxmlformats.org/markup-compatibility/2006">
          <mc:Choice Requires="x14">
            <control shapeId="1208" r:id="rId34" name="Option Button 184">
              <controlPr defaultSize="0" autoFill="0" autoLine="0" autoPict="0">
                <anchor moveWithCells="1">
                  <from>
                    <xdr:col>2</xdr:col>
                    <xdr:colOff>647700</xdr:colOff>
                    <xdr:row>281</xdr:row>
                    <xdr:rowOff>152400</xdr:rowOff>
                  </from>
                  <to>
                    <xdr:col>3</xdr:col>
                    <xdr:colOff>0</xdr:colOff>
                    <xdr:row>283</xdr:row>
                    <xdr:rowOff>38100</xdr:rowOff>
                  </to>
                </anchor>
              </controlPr>
            </control>
          </mc:Choice>
        </mc:AlternateContent>
        <mc:AlternateContent xmlns:mc="http://schemas.openxmlformats.org/markup-compatibility/2006">
          <mc:Choice Requires="x14">
            <control shapeId="1210" r:id="rId35" name="Group Box 186">
              <controlPr defaultSize="0" autoFill="0" autoPict="0">
                <anchor moveWithCells="1">
                  <from>
                    <xdr:col>2</xdr:col>
                    <xdr:colOff>28575</xdr:colOff>
                    <xdr:row>299</xdr:row>
                    <xdr:rowOff>76200</xdr:rowOff>
                  </from>
                  <to>
                    <xdr:col>6</xdr:col>
                    <xdr:colOff>942975</xdr:colOff>
                    <xdr:row>303</xdr:row>
                    <xdr:rowOff>95250</xdr:rowOff>
                  </to>
                </anchor>
              </controlPr>
            </control>
          </mc:Choice>
        </mc:AlternateContent>
        <mc:AlternateContent xmlns:mc="http://schemas.openxmlformats.org/markup-compatibility/2006">
          <mc:Choice Requires="x14">
            <control shapeId="1212" r:id="rId36" name="Option Button 188">
              <controlPr defaultSize="0" autoFill="0" autoLine="0" autoPict="0">
                <anchor moveWithCells="1">
                  <from>
                    <xdr:col>2</xdr:col>
                    <xdr:colOff>381000</xdr:colOff>
                    <xdr:row>300</xdr:row>
                    <xdr:rowOff>57150</xdr:rowOff>
                  </from>
                  <to>
                    <xdr:col>2</xdr:col>
                    <xdr:colOff>628650</xdr:colOff>
                    <xdr:row>301</xdr:row>
                    <xdr:rowOff>114300</xdr:rowOff>
                  </to>
                </anchor>
              </controlPr>
            </control>
          </mc:Choice>
        </mc:AlternateContent>
        <mc:AlternateContent xmlns:mc="http://schemas.openxmlformats.org/markup-compatibility/2006">
          <mc:Choice Requires="x14">
            <control shapeId="1213" r:id="rId37" name="Option Button 189">
              <controlPr defaultSize="0" autoFill="0" autoLine="0" autoPict="0">
                <anchor moveWithCells="1">
                  <from>
                    <xdr:col>3</xdr:col>
                    <xdr:colOff>333375</xdr:colOff>
                    <xdr:row>300</xdr:row>
                    <xdr:rowOff>57150</xdr:rowOff>
                  </from>
                  <to>
                    <xdr:col>3</xdr:col>
                    <xdr:colOff>581025</xdr:colOff>
                    <xdr:row>301</xdr:row>
                    <xdr:rowOff>114300</xdr:rowOff>
                  </to>
                </anchor>
              </controlPr>
            </control>
          </mc:Choice>
        </mc:AlternateContent>
        <mc:AlternateContent xmlns:mc="http://schemas.openxmlformats.org/markup-compatibility/2006">
          <mc:Choice Requires="x14">
            <control shapeId="1214" r:id="rId38" name="Option Button 190">
              <controlPr defaultSize="0" autoFill="0" autoLine="0" autoPict="0">
                <anchor moveWithCells="1">
                  <from>
                    <xdr:col>4</xdr:col>
                    <xdr:colOff>333375</xdr:colOff>
                    <xdr:row>300</xdr:row>
                    <xdr:rowOff>57150</xdr:rowOff>
                  </from>
                  <to>
                    <xdr:col>4</xdr:col>
                    <xdr:colOff>581025</xdr:colOff>
                    <xdr:row>301</xdr:row>
                    <xdr:rowOff>114300</xdr:rowOff>
                  </to>
                </anchor>
              </controlPr>
            </control>
          </mc:Choice>
        </mc:AlternateContent>
        <mc:AlternateContent xmlns:mc="http://schemas.openxmlformats.org/markup-compatibility/2006">
          <mc:Choice Requires="x14">
            <control shapeId="1215" r:id="rId39" name="Option Button 191">
              <controlPr defaultSize="0" autoFill="0" autoLine="0" autoPict="0">
                <anchor moveWithCells="1">
                  <from>
                    <xdr:col>5</xdr:col>
                    <xdr:colOff>333375</xdr:colOff>
                    <xdr:row>300</xdr:row>
                    <xdr:rowOff>57150</xdr:rowOff>
                  </from>
                  <to>
                    <xdr:col>5</xdr:col>
                    <xdr:colOff>581025</xdr:colOff>
                    <xdr:row>301</xdr:row>
                    <xdr:rowOff>114300</xdr:rowOff>
                  </to>
                </anchor>
              </controlPr>
            </control>
          </mc:Choice>
        </mc:AlternateContent>
        <mc:AlternateContent xmlns:mc="http://schemas.openxmlformats.org/markup-compatibility/2006">
          <mc:Choice Requires="x14">
            <control shapeId="1216" r:id="rId40" name="Option Button 192">
              <controlPr defaultSize="0" autoFill="0" autoLine="0" autoPict="0">
                <anchor moveWithCells="1">
                  <from>
                    <xdr:col>6</xdr:col>
                    <xdr:colOff>247650</xdr:colOff>
                    <xdr:row>300</xdr:row>
                    <xdr:rowOff>57150</xdr:rowOff>
                  </from>
                  <to>
                    <xdr:col>6</xdr:col>
                    <xdr:colOff>485775</xdr:colOff>
                    <xdr:row>301</xdr:row>
                    <xdr:rowOff>123825</xdr:rowOff>
                  </to>
                </anchor>
              </controlPr>
            </control>
          </mc:Choice>
        </mc:AlternateContent>
        <mc:AlternateContent xmlns:mc="http://schemas.openxmlformats.org/markup-compatibility/2006">
          <mc:Choice Requires="x14">
            <control shapeId="1284" r:id="rId41" name="Group Box 260">
              <controlPr defaultSize="0" autoFill="0" autoPict="0">
                <anchor moveWithCells="1">
                  <from>
                    <xdr:col>2</xdr:col>
                    <xdr:colOff>19050</xdr:colOff>
                    <xdr:row>311</xdr:row>
                    <xdr:rowOff>0</xdr:rowOff>
                  </from>
                  <to>
                    <xdr:col>6</xdr:col>
                    <xdr:colOff>942975</xdr:colOff>
                    <xdr:row>318</xdr:row>
                    <xdr:rowOff>0</xdr:rowOff>
                  </to>
                </anchor>
              </controlPr>
            </control>
          </mc:Choice>
        </mc:AlternateContent>
        <mc:AlternateContent xmlns:mc="http://schemas.openxmlformats.org/markup-compatibility/2006">
          <mc:Choice Requires="x14">
            <control shapeId="1285" r:id="rId42" name="Option Button 261">
              <controlPr defaultSize="0" autoFill="0" autoLine="0" autoPict="0">
                <anchor moveWithCells="1">
                  <from>
                    <xdr:col>2</xdr:col>
                    <xdr:colOff>647700</xdr:colOff>
                    <xdr:row>311</xdr:row>
                    <xdr:rowOff>133350</xdr:rowOff>
                  </from>
                  <to>
                    <xdr:col>2</xdr:col>
                    <xdr:colOff>857250</xdr:colOff>
                    <xdr:row>313</xdr:row>
                    <xdr:rowOff>19050</xdr:rowOff>
                  </to>
                </anchor>
              </controlPr>
            </control>
          </mc:Choice>
        </mc:AlternateContent>
        <mc:AlternateContent xmlns:mc="http://schemas.openxmlformats.org/markup-compatibility/2006">
          <mc:Choice Requires="x14">
            <control shapeId="1286" r:id="rId43" name="Option Button 262">
              <controlPr defaultSize="0" autoFill="0" autoLine="0" autoPict="0">
                <anchor moveWithCells="1">
                  <from>
                    <xdr:col>2</xdr:col>
                    <xdr:colOff>647700</xdr:colOff>
                    <xdr:row>313</xdr:row>
                    <xdr:rowOff>142875</xdr:rowOff>
                  </from>
                  <to>
                    <xdr:col>3</xdr:col>
                    <xdr:colOff>0</xdr:colOff>
                    <xdr:row>315</xdr:row>
                    <xdr:rowOff>28575</xdr:rowOff>
                  </to>
                </anchor>
              </controlPr>
            </control>
          </mc:Choice>
        </mc:AlternateContent>
        <mc:AlternateContent xmlns:mc="http://schemas.openxmlformats.org/markup-compatibility/2006">
          <mc:Choice Requires="x14">
            <control shapeId="1287" r:id="rId44" name="Option Button 263">
              <controlPr defaultSize="0" autoFill="0" autoLine="0" autoPict="0">
                <anchor moveWithCells="1">
                  <from>
                    <xdr:col>2</xdr:col>
                    <xdr:colOff>647700</xdr:colOff>
                    <xdr:row>315</xdr:row>
                    <xdr:rowOff>152400</xdr:rowOff>
                  </from>
                  <to>
                    <xdr:col>3</xdr:col>
                    <xdr:colOff>0</xdr:colOff>
                    <xdr:row>317</xdr:row>
                    <xdr:rowOff>38100</xdr:rowOff>
                  </to>
                </anchor>
              </controlPr>
            </control>
          </mc:Choice>
        </mc:AlternateContent>
        <mc:AlternateContent xmlns:mc="http://schemas.openxmlformats.org/markup-compatibility/2006">
          <mc:Choice Requires="x14">
            <control shapeId="1288" r:id="rId45" name="Group Box 264">
              <controlPr defaultSize="0" autoFill="0" autoPict="0">
                <anchor moveWithCells="1">
                  <from>
                    <xdr:col>2</xdr:col>
                    <xdr:colOff>28575</xdr:colOff>
                    <xdr:row>330</xdr:row>
                    <xdr:rowOff>76200</xdr:rowOff>
                  </from>
                  <to>
                    <xdr:col>6</xdr:col>
                    <xdr:colOff>942975</xdr:colOff>
                    <xdr:row>334</xdr:row>
                    <xdr:rowOff>95250</xdr:rowOff>
                  </to>
                </anchor>
              </controlPr>
            </control>
          </mc:Choice>
        </mc:AlternateContent>
        <mc:AlternateContent xmlns:mc="http://schemas.openxmlformats.org/markup-compatibility/2006">
          <mc:Choice Requires="x14">
            <control shapeId="1289" r:id="rId46" name="Option Button 265">
              <controlPr defaultSize="0" autoFill="0" autoLine="0" autoPict="0">
                <anchor moveWithCells="1">
                  <from>
                    <xdr:col>2</xdr:col>
                    <xdr:colOff>381000</xdr:colOff>
                    <xdr:row>331</xdr:row>
                    <xdr:rowOff>57150</xdr:rowOff>
                  </from>
                  <to>
                    <xdr:col>2</xdr:col>
                    <xdr:colOff>628650</xdr:colOff>
                    <xdr:row>332</xdr:row>
                    <xdr:rowOff>114300</xdr:rowOff>
                  </to>
                </anchor>
              </controlPr>
            </control>
          </mc:Choice>
        </mc:AlternateContent>
        <mc:AlternateContent xmlns:mc="http://schemas.openxmlformats.org/markup-compatibility/2006">
          <mc:Choice Requires="x14">
            <control shapeId="1290" r:id="rId47" name="Option Button 266">
              <controlPr defaultSize="0" autoFill="0" autoLine="0" autoPict="0">
                <anchor moveWithCells="1">
                  <from>
                    <xdr:col>3</xdr:col>
                    <xdr:colOff>333375</xdr:colOff>
                    <xdr:row>331</xdr:row>
                    <xdr:rowOff>57150</xdr:rowOff>
                  </from>
                  <to>
                    <xdr:col>3</xdr:col>
                    <xdr:colOff>581025</xdr:colOff>
                    <xdr:row>332</xdr:row>
                    <xdr:rowOff>114300</xdr:rowOff>
                  </to>
                </anchor>
              </controlPr>
            </control>
          </mc:Choice>
        </mc:AlternateContent>
        <mc:AlternateContent xmlns:mc="http://schemas.openxmlformats.org/markup-compatibility/2006">
          <mc:Choice Requires="x14">
            <control shapeId="1291" r:id="rId48" name="Option Button 267">
              <controlPr defaultSize="0" autoFill="0" autoLine="0" autoPict="0">
                <anchor moveWithCells="1">
                  <from>
                    <xdr:col>4</xdr:col>
                    <xdr:colOff>333375</xdr:colOff>
                    <xdr:row>331</xdr:row>
                    <xdr:rowOff>57150</xdr:rowOff>
                  </from>
                  <to>
                    <xdr:col>4</xdr:col>
                    <xdr:colOff>581025</xdr:colOff>
                    <xdr:row>332</xdr:row>
                    <xdr:rowOff>114300</xdr:rowOff>
                  </to>
                </anchor>
              </controlPr>
            </control>
          </mc:Choice>
        </mc:AlternateContent>
        <mc:AlternateContent xmlns:mc="http://schemas.openxmlformats.org/markup-compatibility/2006">
          <mc:Choice Requires="x14">
            <control shapeId="1292" r:id="rId49" name="Option Button 268">
              <controlPr defaultSize="0" autoFill="0" autoLine="0" autoPict="0">
                <anchor moveWithCells="1">
                  <from>
                    <xdr:col>5</xdr:col>
                    <xdr:colOff>333375</xdr:colOff>
                    <xdr:row>331</xdr:row>
                    <xdr:rowOff>57150</xdr:rowOff>
                  </from>
                  <to>
                    <xdr:col>5</xdr:col>
                    <xdr:colOff>581025</xdr:colOff>
                    <xdr:row>332</xdr:row>
                    <xdr:rowOff>114300</xdr:rowOff>
                  </to>
                </anchor>
              </controlPr>
            </control>
          </mc:Choice>
        </mc:AlternateContent>
        <mc:AlternateContent xmlns:mc="http://schemas.openxmlformats.org/markup-compatibility/2006">
          <mc:Choice Requires="x14">
            <control shapeId="1293" r:id="rId50" name="Option Button 269">
              <controlPr defaultSize="0" autoFill="0" autoLine="0" autoPict="0">
                <anchor moveWithCells="1">
                  <from>
                    <xdr:col>6</xdr:col>
                    <xdr:colOff>247650</xdr:colOff>
                    <xdr:row>331</xdr:row>
                    <xdr:rowOff>57150</xdr:rowOff>
                  </from>
                  <to>
                    <xdr:col>6</xdr:col>
                    <xdr:colOff>485775</xdr:colOff>
                    <xdr:row>332</xdr:row>
                    <xdr:rowOff>123825</xdr:rowOff>
                  </to>
                </anchor>
              </controlPr>
            </control>
          </mc:Choice>
        </mc:AlternateContent>
        <mc:AlternateContent xmlns:mc="http://schemas.openxmlformats.org/markup-compatibility/2006">
          <mc:Choice Requires="x14">
            <control shapeId="1296" r:id="rId51" name="Group Box 272">
              <controlPr defaultSize="0" autoFill="0" autoPict="0">
                <anchor moveWithCells="1">
                  <from>
                    <xdr:col>2</xdr:col>
                    <xdr:colOff>685800</xdr:colOff>
                    <xdr:row>123</xdr:row>
                    <xdr:rowOff>76200</xdr:rowOff>
                  </from>
                  <to>
                    <xdr:col>7</xdr:col>
                    <xdr:colOff>95250</xdr:colOff>
                    <xdr:row>130</xdr:row>
                    <xdr:rowOff>104775</xdr:rowOff>
                  </to>
                </anchor>
              </controlPr>
            </control>
          </mc:Choice>
        </mc:AlternateContent>
        <mc:AlternateContent xmlns:mc="http://schemas.openxmlformats.org/markup-compatibility/2006">
          <mc:Choice Requires="x14">
            <control shapeId="1301" r:id="rId52" name="Group Box 277">
              <controlPr defaultSize="0" autoFill="0" autoPict="0">
                <anchor moveWithCells="1">
                  <from>
                    <xdr:col>2</xdr:col>
                    <xdr:colOff>704850</xdr:colOff>
                    <xdr:row>135</xdr:row>
                    <xdr:rowOff>57150</xdr:rowOff>
                  </from>
                  <to>
                    <xdr:col>7</xdr:col>
                    <xdr:colOff>114300</xdr:colOff>
                    <xdr:row>142</xdr:row>
                    <xdr:rowOff>95250</xdr:rowOff>
                  </to>
                </anchor>
              </controlPr>
            </control>
          </mc:Choice>
        </mc:AlternateContent>
        <mc:AlternateContent xmlns:mc="http://schemas.openxmlformats.org/markup-compatibility/2006">
          <mc:Choice Requires="x14">
            <control shapeId="1305" r:id="rId53" name="Group Box 281">
              <controlPr defaultSize="0" autoFill="0" autoPict="0">
                <anchor moveWithCells="1">
                  <from>
                    <xdr:col>2</xdr:col>
                    <xdr:colOff>714375</xdr:colOff>
                    <xdr:row>147</xdr:row>
                    <xdr:rowOff>76200</xdr:rowOff>
                  </from>
                  <to>
                    <xdr:col>7</xdr:col>
                    <xdr:colOff>123825</xdr:colOff>
                    <xdr:row>155</xdr:row>
                    <xdr:rowOff>19050</xdr:rowOff>
                  </to>
                </anchor>
              </controlPr>
            </control>
          </mc:Choice>
        </mc:AlternateContent>
        <mc:AlternateContent xmlns:mc="http://schemas.openxmlformats.org/markup-compatibility/2006">
          <mc:Choice Requires="x14">
            <control shapeId="1306" r:id="rId54" name="Group Box 282">
              <controlPr defaultSize="0" autoFill="0" autoPict="0">
                <anchor moveWithCells="1">
                  <from>
                    <xdr:col>2</xdr:col>
                    <xdr:colOff>704850</xdr:colOff>
                    <xdr:row>161</xdr:row>
                    <xdr:rowOff>95250</xdr:rowOff>
                  </from>
                  <to>
                    <xdr:col>7</xdr:col>
                    <xdr:colOff>114300</xdr:colOff>
                    <xdr:row>168</xdr:row>
                    <xdr:rowOff>95250</xdr:rowOff>
                  </to>
                </anchor>
              </controlPr>
            </control>
          </mc:Choice>
        </mc:AlternateContent>
        <mc:AlternateContent xmlns:mc="http://schemas.openxmlformats.org/markup-compatibility/2006">
          <mc:Choice Requires="x14">
            <control shapeId="1309" r:id="rId55" name="Group Box 285">
              <controlPr defaultSize="0" autoFill="0" autoPict="0">
                <anchor moveWithCells="1">
                  <from>
                    <xdr:col>2</xdr:col>
                    <xdr:colOff>704850</xdr:colOff>
                    <xdr:row>174</xdr:row>
                    <xdr:rowOff>104775</xdr:rowOff>
                  </from>
                  <to>
                    <xdr:col>7</xdr:col>
                    <xdr:colOff>114300</xdr:colOff>
                    <xdr:row>181</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showInputMessage="1" errorTitle="Fehlerhafte Eingabe" error="Bitte wählen Sie einen Wert aus der Liste" promptTitle="Art der beteiligten Studierenden" prompt="bitte wählen Sie einen Wert aus der Liste">
          <x14:formula1>
            <xm:f>'Daten hinter Input'!$A$10:$A$13</xm:f>
          </x14:formula1>
          <xm:sqref>D181</xm:sqref>
        </x14:dataValidation>
        <x14:dataValidation type="list" showInputMessage="1" errorTitle="Ungültige Eingabe" error="Wählen Sie einen Raum aus der Liste" promptTitle="Art des Raums" prompt="Wählen Sie einen Raum aus der Liste">
          <x14:formula1>
            <xm:f>'Daten hinter Input'!$A$16:$A$21</xm:f>
          </x14:formula1>
          <xm:sqref>D126:D130</xm:sqref>
        </x14:dataValidation>
        <x14:dataValidation type="list" allowBlank="1" showInputMessage="1" errorTitle="Bitte wählen Sie einen We" error="Bitte wählen Sie einen Wert aus der Liste" promptTitle="Auswahl des Equipments" prompt="Bitte wählen Sie einen Wert aus der Liste">
          <x14:formula1>
            <xm:f>'Daten hinter Input'!$A$24:$A$29</xm:f>
          </x14:formula1>
          <xm:sqref>D138:D142</xm:sqref>
        </x14:dataValidation>
        <x14:dataValidation type="list" showInputMessage="1" errorTitle="Fehlerhafte Eingabe" error="Bitte wählen Sie einen Wert aus der Liste" promptTitle="Art des Personals" prompt="Bitte wählen Sie einen Wert aus der Liste">
          <x14:formula1>
            <xm:f>'Daten hinter Input'!$A$2:$A$7</xm:f>
          </x14:formula1>
          <xm:sqref>D164:D168</xm:sqref>
        </x14:dataValidation>
        <x14:dataValidation type="list" allowBlank="1" showInputMessage="1" showErrorMessage="1" errorTitle="Fehlerhafte Eingabe" error="Bitte wählen Sie einen Wert aus der Liste aus." promptTitle="3-Punkt-Skala Erfolgsbewertung" prompt="Bitte wählen Sie einen Wert aus der Liste aus.">
          <x14:formula1>
            <xm:f>'Daten hinter Input'!#REF!</xm:f>
          </x14:formula1>
          <xm:sqref>D325:F325</xm:sqref>
        </x14:dataValidation>
        <x14:dataValidation type="list" showInputMessage="1" errorTitle="Fehlerhafte Eingabe" error="Bitte wählen Sie einen Wert aus der Liste" promptTitle="Art der beteiligten Studierenden" prompt="bitte wählen Sie einen Wert aus der Liste">
          <x14:formula1>
            <xm:f>'Daten hinter Input'!$A$10:$A$11</xm:f>
          </x14:formula1>
          <xm:sqref>C182:C184</xm:sqref>
        </x14:dataValidation>
        <x14:dataValidation type="list" showInputMessage="1" errorTitle="Fehlerhafte Eingabe" error="Bitte wählen Sie einen Wert aus der Liste" promptTitle="Art der beteiligten Studierenden" prompt="bitte wählen Sie einen Wert aus der Liste">
          <x14:formula1>
            <xm:f>'Daten hinter Input'!$A$10:$A$13</xm:f>
          </x14:formula1>
          <xm:sqref>D177 D178 D179 D180</xm:sqref>
        </x14:dataValidation>
        <x14:dataValidation type="list" allowBlank="1" showInputMessage="1" showErrorMessage="1">
          <x14:formula1>
            <xm:f>'Daten hinter Input'!$A$32:$A$37</xm:f>
          </x14:formula1>
          <xm:sqref>F247:F248 F194:F198 F206 F236 F217 F209 F212 F231 F220 F240</xm:sqref>
        </x14:dataValidation>
        <x14:dataValidation type="list" allowBlank="1" showInputMessage="1" showErrorMessage="1">
          <x14:formula1>
            <xm:f>'Daten hinter Input'!$A$46:$A$51</xm:f>
          </x14:formula1>
          <xm:sqref>F199:F200 F204:F205 F207:F208 F215:F216 F223:F224 F226:F227 F229 F234:F235 F239 F243:F244</xm:sqref>
        </x14:dataValidation>
        <x14:dataValidation type="list" allowBlank="1" showInputMessage="1" showErrorMessage="1">
          <x14:formula1>
            <xm:f>'Daten hinter Input'!$A$60:$A$65</xm:f>
          </x14:formula1>
          <xm:sqref>F245 F210 F228 F238 F219 F201</xm:sqref>
        </x14:dataValidation>
        <x14:dataValidation type="list" allowBlank="1" showInputMessage="1" showErrorMessage="1">
          <x14:formula1>
            <xm:f>'Daten hinter Input'!$A$67:$A$72</xm:f>
          </x14:formula1>
          <xm:sqref>F211 F230 F246</xm:sqref>
        </x14:dataValidation>
        <x14:dataValidation type="list" allowBlank="1" showInputMessage="1" showErrorMessage="1">
          <x14:formula1>
            <xm:f>'Daten hinter Input'!$A$53:$A$58</xm:f>
          </x14:formula1>
          <xm:sqref>F218 F237</xm:sqref>
        </x14:dataValidation>
        <x14:dataValidation type="list" allowBlank="1" showInputMessage="1" showErrorMessage="1">
          <x14:formula1>
            <xm:f>'Daten hinter Input'!$A$39:$A$44</xm:f>
          </x14:formula1>
          <xm:sqref>F225</xm:sqref>
        </x14:dataValidation>
        <x14:dataValidation type="list" allowBlank="1" showInputMessage="1" showErrorMessage="1" errorTitle="Fehlerhafte Eingabe" error="Bitte wählen Sie einen Wert aus der Liste aus." promptTitle="5-Punkt-Skala Erfolgsbewertung" prompt="Bitte wählen Sie einen Wert aus der Liste aus.">
          <x14:formula1>
            <xm:f>'Daten hinter Input'!#REF!</xm:f>
          </x14:formula1>
          <xm:sqref>Q246 B269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82"/>
  <sheetViews>
    <sheetView workbookViewId="0">
      <selection activeCell="A3" sqref="A3"/>
    </sheetView>
  </sheetViews>
  <sheetFormatPr baseColWidth="10" defaultColWidth="10.85546875" defaultRowHeight="12.75" x14ac:dyDescent="0.2"/>
  <cols>
    <col min="1" max="1" width="44" style="2" customWidth="1"/>
    <col min="2" max="2" width="15.5703125" style="5" customWidth="1"/>
    <col min="3" max="3" width="10.85546875" style="2"/>
    <col min="4" max="4" width="39.28515625" style="41" customWidth="1"/>
    <col min="5" max="5" width="12.5703125" style="2" customWidth="1"/>
    <col min="6" max="16384" width="10.85546875" style="2"/>
  </cols>
  <sheetData>
    <row r="1" spans="1:5" s="15" customFormat="1" x14ac:dyDescent="0.2">
      <c r="A1" s="15" t="s">
        <v>28</v>
      </c>
      <c r="B1" s="237" t="s">
        <v>36</v>
      </c>
      <c r="D1" s="265"/>
    </row>
    <row r="2" spans="1:5" x14ac:dyDescent="0.2">
      <c r="A2" s="2" t="s">
        <v>80</v>
      </c>
      <c r="B2" s="238">
        <v>52.21</v>
      </c>
    </row>
    <row r="3" spans="1:5" x14ac:dyDescent="0.2">
      <c r="A3" s="2" t="s">
        <v>343</v>
      </c>
      <c r="B3" s="238">
        <v>43.11</v>
      </c>
    </row>
    <row r="4" spans="1:5" x14ac:dyDescent="0.2">
      <c r="A4" s="2" t="s">
        <v>346</v>
      </c>
      <c r="B4" s="238">
        <v>47.28</v>
      </c>
    </row>
    <row r="5" spans="1:5" x14ac:dyDescent="0.2">
      <c r="A5" s="2" t="s">
        <v>81</v>
      </c>
      <c r="B5" s="238">
        <v>39.11</v>
      </c>
    </row>
    <row r="6" spans="1:5" x14ac:dyDescent="0.2">
      <c r="A6" s="2" t="s">
        <v>39</v>
      </c>
      <c r="B6" s="238">
        <v>43.11</v>
      </c>
    </row>
    <row r="7" spans="1:5" x14ac:dyDescent="0.2">
      <c r="A7" s="2" t="s">
        <v>288</v>
      </c>
      <c r="B7" s="238">
        <f>(B2+B3+B4+B5+B6)/5</f>
        <v>44.963999999999999</v>
      </c>
    </row>
    <row r="8" spans="1:5" x14ac:dyDescent="0.2">
      <c r="B8" s="239"/>
    </row>
    <row r="9" spans="1:5" s="15" customFormat="1" x14ac:dyDescent="0.2">
      <c r="A9" s="15" t="s">
        <v>30</v>
      </c>
      <c r="B9" s="237" t="s">
        <v>36</v>
      </c>
      <c r="D9" s="265"/>
      <c r="E9" s="237"/>
    </row>
    <row r="10" spans="1:5" x14ac:dyDescent="0.2">
      <c r="A10" s="2" t="s">
        <v>344</v>
      </c>
      <c r="B10" s="238">
        <v>15.88</v>
      </c>
      <c r="E10" s="238"/>
    </row>
    <row r="11" spans="1:5" x14ac:dyDescent="0.2">
      <c r="A11" s="2" t="s">
        <v>345</v>
      </c>
      <c r="B11" s="238">
        <v>13.65</v>
      </c>
      <c r="E11" s="238"/>
    </row>
    <row r="12" spans="1:5" x14ac:dyDescent="0.2">
      <c r="A12" s="2" t="s">
        <v>271</v>
      </c>
      <c r="B12" s="238">
        <v>0</v>
      </c>
    </row>
    <row r="13" spans="1:5" x14ac:dyDescent="0.2">
      <c r="A13" s="2" t="s">
        <v>272</v>
      </c>
      <c r="B13" s="238">
        <v>0</v>
      </c>
    </row>
    <row r="14" spans="1:5" x14ac:dyDescent="0.2">
      <c r="B14" s="239"/>
    </row>
    <row r="15" spans="1:5" s="15" customFormat="1" x14ac:dyDescent="0.2">
      <c r="A15" s="15" t="s">
        <v>29</v>
      </c>
      <c r="B15" s="237" t="s">
        <v>36</v>
      </c>
      <c r="D15" s="265"/>
    </row>
    <row r="16" spans="1:5" x14ac:dyDescent="0.2">
      <c r="A16" s="2" t="s">
        <v>33</v>
      </c>
      <c r="B16" s="238">
        <v>1.27</v>
      </c>
    </row>
    <row r="17" spans="1:4" x14ac:dyDescent="0.2">
      <c r="A17" s="2" t="s">
        <v>34</v>
      </c>
      <c r="B17" s="238">
        <v>3.73</v>
      </c>
    </row>
    <row r="18" spans="1:4" x14ac:dyDescent="0.2">
      <c r="A18" s="2" t="s">
        <v>35</v>
      </c>
      <c r="B18" s="238">
        <v>1.54</v>
      </c>
    </row>
    <row r="19" spans="1:4" x14ac:dyDescent="0.2">
      <c r="A19" s="2" t="s">
        <v>79</v>
      </c>
      <c r="B19" s="238">
        <v>3.36</v>
      </c>
    </row>
    <row r="20" spans="1:4" x14ac:dyDescent="0.2">
      <c r="A20" s="2" t="s">
        <v>63</v>
      </c>
      <c r="B20" s="238">
        <v>2.2400000000000002</v>
      </c>
    </row>
    <row r="21" spans="1:4" x14ac:dyDescent="0.2">
      <c r="A21" s="2" t="s">
        <v>283</v>
      </c>
      <c r="B21" s="240">
        <f>(B16+B17+B18+B19+B20)/5</f>
        <v>2.4279999999999999</v>
      </c>
    </row>
    <row r="22" spans="1:4" x14ac:dyDescent="0.2">
      <c r="B22" s="240"/>
    </row>
    <row r="23" spans="1:4" x14ac:dyDescent="0.2">
      <c r="A23" s="15" t="s">
        <v>26</v>
      </c>
      <c r="B23" s="237" t="s">
        <v>286</v>
      </c>
    </row>
    <row r="24" spans="1:4" s="15" customFormat="1" x14ac:dyDescent="0.2">
      <c r="A24" s="2" t="s">
        <v>60</v>
      </c>
      <c r="B24" s="241">
        <v>2000</v>
      </c>
      <c r="D24" s="265"/>
    </row>
    <row r="25" spans="1:4" x14ac:dyDescent="0.2">
      <c r="A25" s="2" t="s">
        <v>61</v>
      </c>
      <c r="B25" s="241">
        <v>2000</v>
      </c>
    </row>
    <row r="26" spans="1:4" x14ac:dyDescent="0.2">
      <c r="A26" s="2" t="s">
        <v>59</v>
      </c>
      <c r="B26" s="241">
        <v>50</v>
      </c>
    </row>
    <row r="27" spans="1:4" x14ac:dyDescent="0.2">
      <c r="A27" s="2" t="s">
        <v>62</v>
      </c>
      <c r="B27" s="241">
        <v>300</v>
      </c>
    </row>
    <row r="28" spans="1:4" x14ac:dyDescent="0.2">
      <c r="A28" s="2" t="s">
        <v>124</v>
      </c>
      <c r="B28" s="241">
        <v>500</v>
      </c>
    </row>
    <row r="29" spans="1:4" x14ac:dyDescent="0.2">
      <c r="A29" s="2" t="s">
        <v>283</v>
      </c>
      <c r="B29" s="241">
        <v>1000</v>
      </c>
    </row>
    <row r="30" spans="1:4" x14ac:dyDescent="0.2">
      <c r="B30" s="241"/>
    </row>
    <row r="31" spans="1:4" s="74" customFormat="1" x14ac:dyDescent="0.2">
      <c r="A31" s="294" t="s">
        <v>318</v>
      </c>
      <c r="B31" s="295"/>
      <c r="D31" s="266"/>
    </row>
    <row r="32" spans="1:4" x14ac:dyDescent="0.2">
      <c r="A32" s="157" t="s">
        <v>312</v>
      </c>
      <c r="B32" s="296">
        <v>0</v>
      </c>
    </row>
    <row r="33" spans="1:4" s="73" customFormat="1" x14ac:dyDescent="0.2">
      <c r="A33" s="157" t="s">
        <v>43</v>
      </c>
      <c r="B33" s="296">
        <v>1</v>
      </c>
      <c r="D33" s="77"/>
    </row>
    <row r="34" spans="1:4" s="73" customFormat="1" x14ac:dyDescent="0.2">
      <c r="A34" s="157" t="s">
        <v>44</v>
      </c>
      <c r="B34" s="296">
        <v>2</v>
      </c>
      <c r="D34" s="109"/>
    </row>
    <row r="35" spans="1:4" s="73" customFormat="1" x14ac:dyDescent="0.2">
      <c r="A35" s="157" t="s">
        <v>45</v>
      </c>
      <c r="B35" s="296">
        <v>3</v>
      </c>
      <c r="D35" s="77"/>
    </row>
    <row r="36" spans="1:4" s="73" customFormat="1" x14ac:dyDescent="0.2">
      <c r="A36" s="157" t="s">
        <v>46</v>
      </c>
      <c r="B36" s="296">
        <v>4</v>
      </c>
      <c r="D36" s="77"/>
    </row>
    <row r="37" spans="1:4" s="73" customFormat="1" x14ac:dyDescent="0.2">
      <c r="A37" s="157" t="s">
        <v>47</v>
      </c>
      <c r="B37" s="296">
        <v>5</v>
      </c>
      <c r="D37" s="77"/>
    </row>
    <row r="38" spans="1:4" s="73" customFormat="1" x14ac:dyDescent="0.2">
      <c r="A38" s="157"/>
      <c r="B38" s="296"/>
      <c r="D38" s="77"/>
    </row>
    <row r="39" spans="1:4" s="73" customFormat="1" x14ac:dyDescent="0.2">
      <c r="A39" s="157" t="s">
        <v>312</v>
      </c>
      <c r="B39" s="296">
        <v>0</v>
      </c>
      <c r="D39" s="77"/>
    </row>
    <row r="40" spans="1:4" s="73" customFormat="1" x14ac:dyDescent="0.2">
      <c r="A40" s="157" t="s">
        <v>290</v>
      </c>
      <c r="B40" s="296">
        <v>1</v>
      </c>
      <c r="D40" s="77"/>
    </row>
    <row r="41" spans="1:4" s="73" customFormat="1" x14ac:dyDescent="0.2">
      <c r="A41" s="157" t="s">
        <v>291</v>
      </c>
      <c r="B41" s="296">
        <v>2</v>
      </c>
      <c r="D41" s="77"/>
    </row>
    <row r="42" spans="1:4" s="73" customFormat="1" x14ac:dyDescent="0.2">
      <c r="A42" s="157" t="s">
        <v>292</v>
      </c>
      <c r="B42" s="296">
        <v>3</v>
      </c>
      <c r="D42" s="77"/>
    </row>
    <row r="43" spans="1:4" s="73" customFormat="1" x14ac:dyDescent="0.2">
      <c r="A43" s="157" t="s">
        <v>342</v>
      </c>
      <c r="B43" s="296">
        <v>4</v>
      </c>
      <c r="D43" s="77"/>
    </row>
    <row r="44" spans="1:4" s="73" customFormat="1" x14ac:dyDescent="0.2">
      <c r="A44" s="157" t="s">
        <v>293</v>
      </c>
      <c r="B44" s="296">
        <v>5</v>
      </c>
      <c r="D44" s="77"/>
    </row>
    <row r="45" spans="1:4" s="73" customFormat="1" x14ac:dyDescent="0.2">
      <c r="A45" s="157"/>
      <c r="B45" s="296"/>
      <c r="D45" s="77"/>
    </row>
    <row r="46" spans="1:4" s="73" customFormat="1" x14ac:dyDescent="0.2">
      <c r="A46" s="157" t="s">
        <v>312</v>
      </c>
      <c r="B46" s="296">
        <v>0</v>
      </c>
      <c r="D46" s="77"/>
    </row>
    <row r="47" spans="1:4" s="73" customFormat="1" x14ac:dyDescent="0.2">
      <c r="A47" s="157" t="s">
        <v>257</v>
      </c>
      <c r="B47" s="296">
        <v>1</v>
      </c>
      <c r="D47" s="77"/>
    </row>
    <row r="48" spans="1:4" s="73" customFormat="1" x14ac:dyDescent="0.2">
      <c r="A48" s="157" t="s">
        <v>258</v>
      </c>
      <c r="B48" s="296">
        <v>2</v>
      </c>
      <c r="D48" s="77"/>
    </row>
    <row r="49" spans="1:4" s="73" customFormat="1" x14ac:dyDescent="0.2">
      <c r="A49" s="157" t="s">
        <v>259</v>
      </c>
      <c r="B49" s="296">
        <v>3</v>
      </c>
      <c r="D49" s="77"/>
    </row>
    <row r="50" spans="1:4" s="73" customFormat="1" x14ac:dyDescent="0.2">
      <c r="A50" s="157" t="s">
        <v>260</v>
      </c>
      <c r="B50" s="296">
        <v>4</v>
      </c>
      <c r="D50" s="77"/>
    </row>
    <row r="51" spans="1:4" s="73" customFormat="1" x14ac:dyDescent="0.2">
      <c r="A51" s="242" t="s">
        <v>268</v>
      </c>
      <c r="B51" s="296">
        <v>5</v>
      </c>
      <c r="D51" s="77"/>
    </row>
    <row r="52" spans="1:4" s="73" customFormat="1" ht="15" x14ac:dyDescent="0.25">
      <c r="A52" s="297"/>
      <c r="B52" s="298"/>
      <c r="D52" s="77"/>
    </row>
    <row r="53" spans="1:4" s="73" customFormat="1" ht="15" x14ac:dyDescent="0.25">
      <c r="A53" s="297" t="s">
        <v>312</v>
      </c>
      <c r="B53" s="298">
        <v>0</v>
      </c>
      <c r="D53" s="77"/>
    </row>
    <row r="54" spans="1:4" s="73" customFormat="1" x14ac:dyDescent="0.2">
      <c r="A54" s="297" t="s">
        <v>261</v>
      </c>
      <c r="B54" s="296">
        <v>1</v>
      </c>
      <c r="D54" s="77"/>
    </row>
    <row r="55" spans="1:4" s="73" customFormat="1" x14ac:dyDescent="0.2">
      <c r="A55" s="297" t="s">
        <v>262</v>
      </c>
      <c r="B55" s="296">
        <v>2</v>
      </c>
      <c r="D55" s="77"/>
    </row>
    <row r="56" spans="1:4" s="73" customFormat="1" x14ac:dyDescent="0.2">
      <c r="A56" s="297" t="s">
        <v>263</v>
      </c>
      <c r="B56" s="296">
        <v>3</v>
      </c>
      <c r="D56" s="77"/>
    </row>
    <row r="57" spans="1:4" s="73" customFormat="1" x14ac:dyDescent="0.2">
      <c r="A57" s="297" t="s">
        <v>264</v>
      </c>
      <c r="B57" s="296">
        <v>4</v>
      </c>
      <c r="D57" s="77"/>
    </row>
    <row r="58" spans="1:4" s="73" customFormat="1" x14ac:dyDescent="0.2">
      <c r="A58" s="297" t="s">
        <v>269</v>
      </c>
      <c r="B58" s="296">
        <v>5</v>
      </c>
      <c r="D58" s="77"/>
    </row>
    <row r="59" spans="1:4" s="73" customFormat="1" ht="15" x14ac:dyDescent="0.25">
      <c r="A59" s="297"/>
      <c r="B59" s="298"/>
      <c r="D59" s="77"/>
    </row>
    <row r="60" spans="1:4" s="73" customFormat="1" ht="15" x14ac:dyDescent="0.25">
      <c r="A60" s="297" t="s">
        <v>312</v>
      </c>
      <c r="B60" s="298">
        <v>0</v>
      </c>
      <c r="D60" s="77"/>
    </row>
    <row r="61" spans="1:4" s="73" customFormat="1" x14ac:dyDescent="0.2">
      <c r="A61" s="157" t="s">
        <v>65</v>
      </c>
      <c r="B61" s="296">
        <v>1</v>
      </c>
      <c r="D61" s="77"/>
    </row>
    <row r="62" spans="1:4" s="73" customFormat="1" x14ac:dyDescent="0.2">
      <c r="A62" s="157" t="s">
        <v>265</v>
      </c>
      <c r="B62" s="296">
        <v>2</v>
      </c>
      <c r="D62" s="77"/>
    </row>
    <row r="63" spans="1:4" s="73" customFormat="1" x14ac:dyDescent="0.2">
      <c r="A63" s="157" t="s">
        <v>266</v>
      </c>
      <c r="B63" s="296">
        <v>3</v>
      </c>
      <c r="D63" s="77"/>
    </row>
    <row r="64" spans="1:4" s="73" customFormat="1" x14ac:dyDescent="0.2">
      <c r="A64" s="157" t="s">
        <v>267</v>
      </c>
      <c r="B64" s="296">
        <v>4</v>
      </c>
      <c r="D64" s="77"/>
    </row>
    <row r="65" spans="1:4" s="73" customFormat="1" x14ac:dyDescent="0.2">
      <c r="A65" s="157" t="s">
        <v>313</v>
      </c>
      <c r="B65" s="296">
        <v>5</v>
      </c>
      <c r="D65" s="77"/>
    </row>
    <row r="66" spans="1:4" s="73" customFormat="1" ht="15" x14ac:dyDescent="0.25">
      <c r="A66" s="297"/>
      <c r="B66" s="298"/>
      <c r="D66" s="77"/>
    </row>
    <row r="67" spans="1:4" s="73" customFormat="1" ht="15" x14ac:dyDescent="0.25">
      <c r="A67" s="297" t="s">
        <v>312</v>
      </c>
      <c r="B67" s="298">
        <v>0</v>
      </c>
      <c r="D67" s="77"/>
    </row>
    <row r="68" spans="1:4" s="73" customFormat="1" x14ac:dyDescent="0.2">
      <c r="A68" s="157" t="s">
        <v>320</v>
      </c>
      <c r="B68" s="296">
        <v>1</v>
      </c>
      <c r="D68" s="77"/>
    </row>
    <row r="69" spans="1:4" s="73" customFormat="1" x14ac:dyDescent="0.2">
      <c r="A69" s="157" t="s">
        <v>321</v>
      </c>
      <c r="B69" s="296">
        <v>2</v>
      </c>
      <c r="D69" s="77"/>
    </row>
    <row r="70" spans="1:4" s="73" customFormat="1" x14ac:dyDescent="0.2">
      <c r="A70" s="157" t="s">
        <v>322</v>
      </c>
      <c r="B70" s="296">
        <v>3</v>
      </c>
      <c r="D70" s="77"/>
    </row>
    <row r="71" spans="1:4" s="73" customFormat="1" x14ac:dyDescent="0.2">
      <c r="A71" s="157" t="s">
        <v>323</v>
      </c>
      <c r="B71" s="296">
        <v>4</v>
      </c>
      <c r="D71" s="77"/>
    </row>
    <row r="72" spans="1:4" s="73" customFormat="1" x14ac:dyDescent="0.2">
      <c r="A72" s="157" t="s">
        <v>319</v>
      </c>
      <c r="B72" s="296">
        <v>5</v>
      </c>
      <c r="D72" s="77"/>
    </row>
    <row r="73" spans="1:4" x14ac:dyDescent="0.2">
      <c r="A73" s="157"/>
      <c r="B73" s="299"/>
    </row>
    <row r="74" spans="1:4" x14ac:dyDescent="0.2">
      <c r="A74" s="184"/>
      <c r="B74" s="283"/>
    </row>
    <row r="75" spans="1:4" x14ac:dyDescent="0.2">
      <c r="A75" s="184"/>
      <c r="B75" s="283"/>
    </row>
    <row r="76" spans="1:4" x14ac:dyDescent="0.2">
      <c r="A76" s="184"/>
      <c r="B76" s="283"/>
    </row>
    <row r="77" spans="1:4" x14ac:dyDescent="0.2">
      <c r="A77" s="184"/>
      <c r="B77" s="283"/>
    </row>
    <row r="78" spans="1:4" x14ac:dyDescent="0.2">
      <c r="A78" s="184"/>
      <c r="B78" s="283"/>
    </row>
    <row r="79" spans="1:4" x14ac:dyDescent="0.2">
      <c r="A79" s="184"/>
      <c r="B79" s="283"/>
    </row>
    <row r="80" spans="1:4" x14ac:dyDescent="0.2">
      <c r="A80" s="184"/>
      <c r="B80" s="283"/>
    </row>
    <row r="81" spans="1:2" x14ac:dyDescent="0.2">
      <c r="A81" s="184"/>
      <c r="B81" s="283"/>
    </row>
    <row r="82" spans="1:2" x14ac:dyDescent="0.2">
      <c r="A82" s="184"/>
      <c r="B82" s="283"/>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4:N77"/>
  <sheetViews>
    <sheetView workbookViewId="0"/>
  </sheetViews>
  <sheetFormatPr baseColWidth="10" defaultColWidth="10.85546875" defaultRowHeight="12.75" x14ac:dyDescent="0.2"/>
  <cols>
    <col min="1" max="1" width="80.5703125" style="2" bestFit="1" customWidth="1"/>
    <col min="2" max="2" width="31.42578125" style="2" customWidth="1"/>
    <col min="3" max="3" width="26.7109375" style="188" customWidth="1"/>
    <col min="4" max="4" width="30.42578125" style="2" customWidth="1"/>
    <col min="5" max="5" width="17.140625" style="2" customWidth="1"/>
    <col min="6" max="6" width="19.7109375" style="2" customWidth="1"/>
    <col min="7" max="7" width="17.140625" style="2" customWidth="1"/>
    <col min="8" max="16384" width="10.85546875" style="2"/>
  </cols>
  <sheetData>
    <row r="4" spans="1:14" ht="14.25" customHeight="1" thickBot="1" x14ac:dyDescent="0.25"/>
    <row r="5" spans="1:14" ht="21.75" customHeight="1" x14ac:dyDescent="0.2">
      <c r="A5" s="413" t="s">
        <v>77</v>
      </c>
      <c r="B5" s="414"/>
      <c r="C5" s="415"/>
    </row>
    <row r="6" spans="1:14" ht="19.5" customHeight="1" thickBot="1" x14ac:dyDescent="0.25">
      <c r="A6" s="416"/>
      <c r="B6" s="417"/>
      <c r="C6" s="418"/>
    </row>
    <row r="8" spans="1:14" x14ac:dyDescent="0.2">
      <c r="A8" s="189" t="s">
        <v>82</v>
      </c>
      <c r="B8" s="189"/>
      <c r="C8" s="189"/>
      <c r="D8" s="189"/>
    </row>
    <row r="9" spans="1:14" x14ac:dyDescent="0.2">
      <c r="A9" s="116"/>
      <c r="B9" s="116"/>
      <c r="C9" s="190"/>
    </row>
    <row r="10" spans="1:14" ht="14.25" x14ac:dyDescent="0.2">
      <c r="C10" s="191" t="s">
        <v>51</v>
      </c>
      <c r="D10" s="192"/>
    </row>
    <row r="11" spans="1:14" x14ac:dyDescent="0.2">
      <c r="C11" s="168"/>
    </row>
    <row r="12" spans="1:14" x14ac:dyDescent="0.2">
      <c r="C12" s="168"/>
    </row>
    <row r="13" spans="1:14" ht="13.5" thickBot="1" x14ac:dyDescent="0.25">
      <c r="C13" s="168"/>
      <c r="N13" s="2" t="s">
        <v>297</v>
      </c>
    </row>
    <row r="14" spans="1:14" ht="18.75" thickBot="1" x14ac:dyDescent="0.25">
      <c r="A14" s="419" t="s">
        <v>308</v>
      </c>
      <c r="B14" s="420"/>
      <c r="C14" s="420"/>
      <c r="D14" s="420"/>
      <c r="E14" s="420"/>
      <c r="F14" s="420"/>
      <c r="G14" s="421"/>
    </row>
    <row r="15" spans="1:14" ht="15.95" customHeight="1" thickBot="1" x14ac:dyDescent="0.3">
      <c r="A15" s="193" t="s">
        <v>306</v>
      </c>
      <c r="B15" s="194" t="s">
        <v>309</v>
      </c>
      <c r="C15" s="195" t="s">
        <v>302</v>
      </c>
      <c r="D15" s="196" t="s">
        <v>307</v>
      </c>
      <c r="E15" s="197" t="s">
        <v>303</v>
      </c>
      <c r="F15" s="198" t="s">
        <v>304</v>
      </c>
      <c r="G15" s="199" t="s">
        <v>305</v>
      </c>
      <c r="N15" s="2" t="s">
        <v>274</v>
      </c>
    </row>
    <row r="16" spans="1:14" ht="13.5" thickBot="1" x14ac:dyDescent="0.25">
      <c r="A16" s="200" t="s">
        <v>298</v>
      </c>
      <c r="B16" s="200"/>
      <c r="C16" s="201"/>
      <c r="D16" s="202">
        <f>Fragebogen!I76</f>
        <v>0</v>
      </c>
      <c r="E16" s="203"/>
      <c r="F16" s="424">
        <f>SUM(E17:E24)</f>
        <v>0</v>
      </c>
      <c r="G16" s="422">
        <f>SUM(F16:F71)</f>
        <v>0</v>
      </c>
    </row>
    <row r="17" spans="1:14" x14ac:dyDescent="0.2">
      <c r="A17" s="204" t="s">
        <v>4</v>
      </c>
      <c r="B17" s="205">
        <f>Fragebogen!F194</f>
        <v>0</v>
      </c>
      <c r="C17" s="206" t="str">
        <f>IF(B17=0,"",IF(B17="irrelevant","",IF(B17="gar nicht",1,IF(B17="ein bisschen",2,IF(B17="mittelmäßig",3,IF(B17="ziemlich stark",4,5))))))</f>
        <v/>
      </c>
      <c r="D17" s="207">
        <f t="shared" ref="D17:D24" si="0">IF(C17="",0,$D$16/COUNT(C$17:C$24))</f>
        <v>0</v>
      </c>
      <c r="E17" s="208">
        <f>IF(C17="",0,C17*D17)</f>
        <v>0</v>
      </c>
      <c r="F17" s="424"/>
      <c r="G17" s="422"/>
      <c r="N17" s="2" t="s">
        <v>275</v>
      </c>
    </row>
    <row r="18" spans="1:14" x14ac:dyDescent="0.2">
      <c r="A18" s="209" t="s">
        <v>5</v>
      </c>
      <c r="B18" s="205">
        <f>Fragebogen!F195</f>
        <v>0</v>
      </c>
      <c r="C18" s="206" t="str">
        <f>IF(B18=0,"",IF(B18="irrelevant","",IF(B18="gar nicht",1,IF(B18="ein bisschen",2,IF(B18="mittelmäßig",3,IF(B18="ziemlich stark",4,5))))))</f>
        <v/>
      </c>
      <c r="D18" s="210">
        <f t="shared" si="0"/>
        <v>0</v>
      </c>
      <c r="E18" s="211">
        <f t="shared" ref="E18:E71" si="1">IF(C18="",0,C18*D18)</f>
        <v>0</v>
      </c>
      <c r="F18" s="424"/>
      <c r="G18" s="422"/>
    </row>
    <row r="19" spans="1:14" x14ac:dyDescent="0.2">
      <c r="A19" s="209" t="s">
        <v>6</v>
      </c>
      <c r="B19" s="205">
        <f>Fragebogen!F196</f>
        <v>0</v>
      </c>
      <c r="C19" s="206" t="str">
        <f>IF(B19=0,"",IF(B19="irrelevant","",IF(B19="gar nicht",1,IF(B19="ein bisschen",2,IF(B19="mittelmäßig",3,IF(B19="ziemlich stark",4,5))))))</f>
        <v/>
      </c>
      <c r="D19" s="210">
        <f t="shared" si="0"/>
        <v>0</v>
      </c>
      <c r="E19" s="211">
        <f t="shared" si="1"/>
        <v>0</v>
      </c>
      <c r="F19" s="424"/>
      <c r="G19" s="422"/>
    </row>
    <row r="20" spans="1:14" x14ac:dyDescent="0.2">
      <c r="A20" s="212" t="s">
        <v>12</v>
      </c>
      <c r="B20" s="205">
        <f>Fragebogen!F197</f>
        <v>0</v>
      </c>
      <c r="C20" s="206" t="str">
        <f>IF(B20=0,"",IF(B20="irrelevant","",IF(B20="gar nicht",1,IF(B20="ein bisschen",2,IF(B20="mittelmäßig",3,IF(B20="ziemlich stark",4,5))))))</f>
        <v/>
      </c>
      <c r="D20" s="210">
        <f t="shared" si="0"/>
        <v>0</v>
      </c>
      <c r="E20" s="211">
        <f t="shared" si="1"/>
        <v>0</v>
      </c>
      <c r="F20" s="424"/>
      <c r="G20" s="422"/>
    </row>
    <row r="21" spans="1:14" x14ac:dyDescent="0.2">
      <c r="A21" s="212" t="s">
        <v>8</v>
      </c>
      <c r="B21" s="205">
        <f>Fragebogen!F198</f>
        <v>0</v>
      </c>
      <c r="C21" s="206" t="str">
        <f>IF(B21=0,"",IF(B21="irrelevant","",IF(B21="gar nicht",1,IF(B21="ein bisschen",2,IF(B21="mittelmäßig",3,IF(B21="ziemlich stark",4,5))))))</f>
        <v/>
      </c>
      <c r="D21" s="210">
        <f t="shared" si="0"/>
        <v>0</v>
      </c>
      <c r="E21" s="211">
        <f t="shared" si="1"/>
        <v>0</v>
      </c>
      <c r="F21" s="424"/>
      <c r="G21" s="422"/>
    </row>
    <row r="22" spans="1:14" x14ac:dyDescent="0.2">
      <c r="A22" s="212" t="s">
        <v>49</v>
      </c>
      <c r="B22" s="205">
        <f>Fragebogen!F199</f>
        <v>0</v>
      </c>
      <c r="C22" s="206" t="str">
        <f>IF(B22=0,"",IF(B22="irrelevant","",IF(B22="0 bis 5",1,IF(B22="6 bis 10",2,IF(B22="11 bis 15",3,IF(B22="16 bis 20",4,5))))))</f>
        <v/>
      </c>
      <c r="D22" s="210">
        <f t="shared" si="0"/>
        <v>0</v>
      </c>
      <c r="E22" s="211">
        <f t="shared" si="1"/>
        <v>0</v>
      </c>
      <c r="F22" s="424"/>
      <c r="G22" s="422"/>
    </row>
    <row r="23" spans="1:14" x14ac:dyDescent="0.2">
      <c r="A23" s="209" t="s">
        <v>7</v>
      </c>
      <c r="B23" s="205">
        <f>Fragebogen!F200</f>
        <v>0</v>
      </c>
      <c r="C23" s="206" t="str">
        <f>IF(B23=0,"",IF(B23="irrelevant","",IF(B23="0 bis 5",1,IF(B23="6 bis 10",2,IF(B23="11 bis 15",3,IF(B23="16 bis 20",4,5))))))</f>
        <v/>
      </c>
      <c r="D23" s="210">
        <f t="shared" si="0"/>
        <v>0</v>
      </c>
      <c r="E23" s="211">
        <f t="shared" si="1"/>
        <v>0</v>
      </c>
      <c r="F23" s="424"/>
      <c r="G23" s="422"/>
    </row>
    <row r="24" spans="1:14" ht="13.5" thickBot="1" x14ac:dyDescent="0.25">
      <c r="A24" s="213" t="s">
        <v>295</v>
      </c>
      <c r="B24" s="205">
        <f>Fragebogen!F201</f>
        <v>0</v>
      </c>
      <c r="C24" s="206" t="str">
        <f>IF(B24=0,"",IF(B24="irrelevant","",IF(B24="0 bis 1",1,IF(B24="2 bis 3",2,IF(B24="4 bis 5",3,IF(B24="6 bis 7",4,5))))))</f>
        <v/>
      </c>
      <c r="D24" s="214">
        <f t="shared" si="0"/>
        <v>0</v>
      </c>
      <c r="E24" s="215">
        <f t="shared" si="1"/>
        <v>0</v>
      </c>
      <c r="F24" s="425"/>
      <c r="G24" s="422"/>
    </row>
    <row r="25" spans="1:14" ht="13.5" thickBot="1" x14ac:dyDescent="0.25">
      <c r="A25" s="216" t="s">
        <v>14</v>
      </c>
      <c r="B25" s="216"/>
      <c r="C25" s="217"/>
      <c r="D25" s="218">
        <f>Fragebogen!I73</f>
        <v>0</v>
      </c>
      <c r="E25" s="219"/>
      <c r="F25" s="426">
        <f>SUM(E26:E34)</f>
        <v>0</v>
      </c>
      <c r="G25" s="422"/>
    </row>
    <row r="26" spans="1:14" x14ac:dyDescent="0.2">
      <c r="A26" s="220" t="s">
        <v>341</v>
      </c>
      <c r="B26" s="205">
        <f>Fragebogen!F204</f>
        <v>0</v>
      </c>
      <c r="C26" s="206" t="str">
        <f>IF(B26=0,"",IF(B26="irrelevant","",IF(B26="0 bis 5",1,IF(B26="6 bis 10",2,IF(B26="11 bis 15",3,IF(B26="16 bis 20",4,5))))))</f>
        <v/>
      </c>
      <c r="D26" s="207">
        <f>IF(C26="",0,$D$25/COUNT(C$26:C$34))</f>
        <v>0</v>
      </c>
      <c r="E26" s="208">
        <f t="shared" si="1"/>
        <v>0</v>
      </c>
      <c r="F26" s="424"/>
      <c r="G26" s="422"/>
    </row>
    <row r="27" spans="1:14" x14ac:dyDescent="0.2">
      <c r="A27" s="212" t="s">
        <v>9</v>
      </c>
      <c r="B27" s="205">
        <f>Fragebogen!F205</f>
        <v>0</v>
      </c>
      <c r="C27" s="206" t="str">
        <f>IF(B27=0,"",IF(B27="irrelevant","",IF(B27="0 bis 5",1,IF(B27="6 bis 10",2,IF(B27="11 bis 15",3,IF(B27="16 bis 20",4,5))))))</f>
        <v/>
      </c>
      <c r="D27" s="210">
        <f t="shared" ref="D27:D34" si="2">IF(C27="",0,$D$25/COUNT(C$26:C$34))</f>
        <v>0</v>
      </c>
      <c r="E27" s="211">
        <f t="shared" si="1"/>
        <v>0</v>
      </c>
      <c r="F27" s="424"/>
      <c r="G27" s="422"/>
    </row>
    <row r="28" spans="1:14" x14ac:dyDescent="0.2">
      <c r="A28" s="212" t="s">
        <v>315</v>
      </c>
      <c r="B28" s="205">
        <f>Fragebogen!F206</f>
        <v>0</v>
      </c>
      <c r="C28" s="206" t="str">
        <f>IF(B28=0,"",IF(B28="irrelevant","",IF(B28="gar nicht",1,IF(B28="ein bisschen",2,IF(B28="mittelmäßig",3,IF(B28="ziemlich stark",4,5))))))</f>
        <v/>
      </c>
      <c r="D28" s="210">
        <f t="shared" si="2"/>
        <v>0</v>
      </c>
      <c r="E28" s="211">
        <f t="shared" si="1"/>
        <v>0</v>
      </c>
      <c r="F28" s="424"/>
      <c r="G28" s="422"/>
    </row>
    <row r="29" spans="1:14" x14ac:dyDescent="0.2">
      <c r="A29" s="212" t="s">
        <v>7</v>
      </c>
      <c r="B29" s="205">
        <f>Fragebogen!F207</f>
        <v>0</v>
      </c>
      <c r="C29" s="206" t="str">
        <f>IF(B29=0,"",IF(B29="irrelevant","",IF(B29="0 bis 5",1,IF(B29="6 bis 10",2,IF(B29="11 bis 15",3,IF(B29="16 bis 20",4,5))))))</f>
        <v/>
      </c>
      <c r="D29" s="210">
        <f t="shared" si="2"/>
        <v>0</v>
      </c>
      <c r="E29" s="211">
        <f t="shared" si="1"/>
        <v>0</v>
      </c>
      <c r="F29" s="424"/>
      <c r="G29" s="422"/>
    </row>
    <row r="30" spans="1:14" x14ac:dyDescent="0.2">
      <c r="A30" s="212" t="s">
        <v>49</v>
      </c>
      <c r="B30" s="205">
        <f>Fragebogen!F208</f>
        <v>0</v>
      </c>
      <c r="C30" s="206" t="str">
        <f>IF(B30=0,"",IF(B30="irrelevant","",IF(B30="0 bis 5",1,IF(B30="6 bis 10",2,IF(B30="11 bis 15",3,IF(B30="16 bis 20",4,5))))))</f>
        <v/>
      </c>
      <c r="D30" s="210">
        <f t="shared" si="2"/>
        <v>0</v>
      </c>
      <c r="E30" s="211">
        <f t="shared" si="1"/>
        <v>0</v>
      </c>
      <c r="F30" s="424"/>
      <c r="G30" s="422"/>
    </row>
    <row r="31" spans="1:14" x14ac:dyDescent="0.2">
      <c r="A31" s="212" t="s">
        <v>8</v>
      </c>
      <c r="B31" s="205">
        <f>Fragebogen!F209</f>
        <v>0</v>
      </c>
      <c r="C31" s="206" t="str">
        <f>IF(B31=0,"",IF(B31="irrelevant","",IF(B31="gar nicht",1,IF(B31="ein bisschen",2,IF(B31="mittelmäßig",3,IF(B31="ziemlich stark",4,5))))))</f>
        <v/>
      </c>
      <c r="D31" s="210">
        <f t="shared" si="2"/>
        <v>0</v>
      </c>
      <c r="E31" s="211">
        <f t="shared" si="1"/>
        <v>0</v>
      </c>
      <c r="F31" s="424"/>
      <c r="G31" s="422"/>
    </row>
    <row r="32" spans="1:14" x14ac:dyDescent="0.2">
      <c r="A32" s="212" t="s">
        <v>295</v>
      </c>
      <c r="B32" s="205">
        <f>Fragebogen!F210</f>
        <v>0</v>
      </c>
      <c r="C32" s="206" t="str">
        <f>IF(B32=0,"",IF(B32="irrelevant","",IF(B32="0 bis 1",1,IF(B32="2 bis 3",2,IF(B32="4 bis 5",3,IF(B32="6 bis 7",4,5))))))</f>
        <v/>
      </c>
      <c r="D32" s="210">
        <f t="shared" si="2"/>
        <v>0</v>
      </c>
      <c r="E32" s="211">
        <f t="shared" si="1"/>
        <v>0</v>
      </c>
      <c r="F32" s="424"/>
      <c r="G32" s="422"/>
    </row>
    <row r="33" spans="1:7" x14ac:dyDescent="0.2">
      <c r="A33" s="221" t="s">
        <v>294</v>
      </c>
      <c r="B33" s="205">
        <f>Fragebogen!F211</f>
        <v>0</v>
      </c>
      <c r="C33" s="206" t="str">
        <f>IF(B33=0,"",IF(B33="irrelevant","",IF(B33="0 € bis 1000 €",1,IF(B33="1001 € bis 2000 €",2,IF(B33="2001 € bis 3000 €",3,IF(B33="3001 € bis 4000 €",4,5))))))</f>
        <v/>
      </c>
      <c r="D33" s="210">
        <f t="shared" si="2"/>
        <v>0</v>
      </c>
      <c r="E33" s="211">
        <f t="shared" si="1"/>
        <v>0</v>
      </c>
      <c r="F33" s="424"/>
      <c r="G33" s="422"/>
    </row>
    <row r="34" spans="1:7" ht="13.5" thickBot="1" x14ac:dyDescent="0.25">
      <c r="A34" s="222" t="s">
        <v>12</v>
      </c>
      <c r="B34" s="205">
        <f>Fragebogen!F212</f>
        <v>0</v>
      </c>
      <c r="C34" s="206" t="str">
        <f>IF(B34=0,"",IF(B34="irrelevant","",IF(B34="gar nicht",1,IF(B34="ein bisschen",2,IF(B34="mittelmäßig",3,IF(B34="ziemlich stark",4,5))))))</f>
        <v/>
      </c>
      <c r="D34" s="214">
        <f t="shared" si="2"/>
        <v>0</v>
      </c>
      <c r="E34" s="215">
        <f t="shared" si="1"/>
        <v>0</v>
      </c>
      <c r="F34" s="425"/>
      <c r="G34" s="422"/>
    </row>
    <row r="35" spans="1:7" ht="13.5" thickBot="1" x14ac:dyDescent="0.25">
      <c r="A35" s="216" t="s">
        <v>299</v>
      </c>
      <c r="B35" s="216"/>
      <c r="C35" s="217"/>
      <c r="D35" s="223">
        <f>Fragebogen!I88</f>
        <v>0</v>
      </c>
      <c r="E35" s="224"/>
      <c r="F35" s="426">
        <f>SUM(E36:E41)</f>
        <v>0</v>
      </c>
      <c r="G35" s="422"/>
    </row>
    <row r="36" spans="1:7" x14ac:dyDescent="0.2">
      <c r="A36" s="220" t="s">
        <v>7</v>
      </c>
      <c r="B36" s="205">
        <f>Fragebogen!F215</f>
        <v>0</v>
      </c>
      <c r="C36" s="206" t="str">
        <f>IF(B36=0,"",IF(B36="irrelevant","",IF(B36="0 bis 5",1,IF(B36="6 bis 10",2,IF(B36="11 bis 15",3,IF(B36="16 bis 20",4,5))))))</f>
        <v/>
      </c>
      <c r="D36" s="207">
        <f t="shared" ref="D36:D41" si="3">IF(C36="",0,$D$35/COUNT(C$36:C$41))</f>
        <v>0</v>
      </c>
      <c r="E36" s="208">
        <f t="shared" si="1"/>
        <v>0</v>
      </c>
      <c r="F36" s="424"/>
      <c r="G36" s="422"/>
    </row>
    <row r="37" spans="1:7" x14ac:dyDescent="0.2">
      <c r="A37" s="212" t="s">
        <v>49</v>
      </c>
      <c r="B37" s="205">
        <f>Fragebogen!F216</f>
        <v>0</v>
      </c>
      <c r="C37" s="206" t="str">
        <f>IF(B37=0,"",IF(B37="irrelevant","",IF(B37="0 bis 5",1,IF(B37="6 bis 10",2,IF(B37="11 bis 15",3,IF(B37="16 bis 20",4,5))))))</f>
        <v/>
      </c>
      <c r="D37" s="210">
        <f t="shared" si="3"/>
        <v>0</v>
      </c>
      <c r="E37" s="211">
        <f t="shared" si="1"/>
        <v>0</v>
      </c>
      <c r="F37" s="424"/>
      <c r="G37" s="422"/>
    </row>
    <row r="38" spans="1:7" x14ac:dyDescent="0.2">
      <c r="A38" s="212" t="s">
        <v>8</v>
      </c>
      <c r="B38" s="205">
        <f>Fragebogen!F217</f>
        <v>0</v>
      </c>
      <c r="C38" s="206" t="str">
        <f>IF(B38=0,"",IF(B38="irrelevant","",IF(B38="gar nicht",1,IF(B38="ein bisschen",2,IF(B38="mittelmäßig",3,IF(B38="ziemlich stark",4,5))))))</f>
        <v/>
      </c>
      <c r="D38" s="210">
        <f t="shared" si="3"/>
        <v>0</v>
      </c>
      <c r="E38" s="211">
        <f t="shared" si="1"/>
        <v>0</v>
      </c>
      <c r="F38" s="424"/>
      <c r="G38" s="422"/>
    </row>
    <row r="39" spans="1:7" x14ac:dyDescent="0.2">
      <c r="A39" s="212" t="s">
        <v>10</v>
      </c>
      <c r="B39" s="205">
        <f>Fragebogen!F218</f>
        <v>0</v>
      </c>
      <c r="C39" s="206" t="str">
        <f>IF(B39=0,"",IF(B39="irrelevant","",IF(B39="0 bis 50",1,IF(B39="51 bis 100",2,IF(B39="101 bis 150",3,IF(B39="151 bis 200",4,5))))))</f>
        <v/>
      </c>
      <c r="D39" s="210">
        <f t="shared" si="3"/>
        <v>0</v>
      </c>
      <c r="E39" s="211">
        <f t="shared" si="1"/>
        <v>0</v>
      </c>
      <c r="F39" s="424"/>
      <c r="G39" s="422"/>
    </row>
    <row r="40" spans="1:7" x14ac:dyDescent="0.2">
      <c r="A40" s="212" t="s">
        <v>295</v>
      </c>
      <c r="B40" s="205">
        <f>Fragebogen!F219</f>
        <v>0</v>
      </c>
      <c r="C40" s="206" t="str">
        <f>IF(B40=0,"",IF(B40="irrelevant","",IF(B40="0 bis 1",1,IF(B40="2 bis 3",2,IF(B40="4 bis 5",3,IF(B40="6 bis 7",4,5))))))</f>
        <v/>
      </c>
      <c r="D40" s="210">
        <f t="shared" si="3"/>
        <v>0</v>
      </c>
      <c r="E40" s="211">
        <f t="shared" si="1"/>
        <v>0</v>
      </c>
      <c r="F40" s="424"/>
      <c r="G40" s="422"/>
    </row>
    <row r="41" spans="1:7" ht="13.5" thickBot="1" x14ac:dyDescent="0.25">
      <c r="A41" s="212" t="s">
        <v>12</v>
      </c>
      <c r="B41" s="205">
        <f>Fragebogen!F220</f>
        <v>0</v>
      </c>
      <c r="C41" s="206" t="str">
        <f>IF(B41=0,"",IF(B41="irrelevant","",IF(B41="gar nicht",1,IF(B41="ein bisschen",2,IF(B41="mittelmäßig",3,IF(B41="ziemlich stark",4,5))))))</f>
        <v/>
      </c>
      <c r="D41" s="210">
        <f t="shared" si="3"/>
        <v>0</v>
      </c>
      <c r="E41" s="211">
        <f t="shared" si="1"/>
        <v>0</v>
      </c>
      <c r="F41" s="425"/>
      <c r="G41" s="422"/>
    </row>
    <row r="42" spans="1:7" ht="2.25" hidden="1" customHeight="1" thickBot="1" x14ac:dyDescent="0.3">
      <c r="A42" s="225"/>
      <c r="B42" s="225"/>
      <c r="C42" s="226"/>
      <c r="D42" s="227"/>
      <c r="E42" s="211">
        <f t="shared" si="1"/>
        <v>0</v>
      </c>
      <c r="F42" s="228"/>
      <c r="G42" s="422"/>
    </row>
    <row r="43" spans="1:7" ht="13.5" hidden="1" customHeight="1" thickBot="1" x14ac:dyDescent="0.3">
      <c r="A43" s="225"/>
      <c r="B43" s="225"/>
      <c r="C43" s="226"/>
      <c r="D43" s="227"/>
      <c r="E43" s="211">
        <f t="shared" si="1"/>
        <v>0</v>
      </c>
      <c r="F43" s="228"/>
      <c r="G43" s="422"/>
    </row>
    <row r="44" spans="1:7" ht="13.5" hidden="1" customHeight="1" thickBot="1" x14ac:dyDescent="0.3">
      <c r="A44" s="225"/>
      <c r="B44" s="225"/>
      <c r="C44" s="226"/>
      <c r="D44" s="227"/>
      <c r="E44" s="211">
        <f t="shared" si="1"/>
        <v>0</v>
      </c>
      <c r="F44" s="228"/>
      <c r="G44" s="422"/>
    </row>
    <row r="45" spans="1:7" ht="13.5" hidden="1" customHeight="1" thickBot="1" x14ac:dyDescent="0.3">
      <c r="A45" s="225"/>
      <c r="B45" s="225"/>
      <c r="C45" s="226"/>
      <c r="D45" s="229"/>
      <c r="E45" s="215">
        <f t="shared" si="1"/>
        <v>0</v>
      </c>
      <c r="F45" s="228"/>
      <c r="G45" s="422"/>
    </row>
    <row r="46" spans="1:7" ht="13.5" thickBot="1" x14ac:dyDescent="0.25">
      <c r="A46" s="216" t="s">
        <v>300</v>
      </c>
      <c r="B46" s="216"/>
      <c r="C46" s="217"/>
      <c r="D46" s="223">
        <f>Fragebogen!I85</f>
        <v>0</v>
      </c>
      <c r="E46" s="224"/>
      <c r="F46" s="426">
        <f>SUM(E47:E55)</f>
        <v>0</v>
      </c>
      <c r="G46" s="422"/>
    </row>
    <row r="47" spans="1:7" x14ac:dyDescent="0.2">
      <c r="A47" s="220" t="s">
        <v>341</v>
      </c>
      <c r="B47" s="230">
        <f>Fragebogen!F223</f>
        <v>0</v>
      </c>
      <c r="C47" s="206" t="str">
        <f>IF(B47=0,"",IF(B47="irrelevant","",IF(B47="0 bis 5",1,IF(B47="6 bis 10",2,IF(B47="11 bis 15",3,IF(B47="16 bis 20",4,5))))))</f>
        <v/>
      </c>
      <c r="D47" s="207">
        <f>IF(C47="",0,$D$46/COUNT(C$47:C$55))</f>
        <v>0</v>
      </c>
      <c r="E47" s="208">
        <f t="shared" si="1"/>
        <v>0</v>
      </c>
      <c r="F47" s="424"/>
      <c r="G47" s="422"/>
    </row>
    <row r="48" spans="1:7" x14ac:dyDescent="0.2">
      <c r="A48" s="212" t="s">
        <v>9</v>
      </c>
      <c r="B48" s="230">
        <f>Fragebogen!F224</f>
        <v>0</v>
      </c>
      <c r="C48" s="206" t="str">
        <f>IF(B48=0,"",IF(B48="irrelevant","",IF(B48="0 bis 5",1,IF(B48="6 bis 10",2,IF(B48="11 bis 15",3,IF(B48="16 bis 20",4,5))))))</f>
        <v/>
      </c>
      <c r="D48" s="210">
        <f t="shared" ref="D48:D55" si="4">IF(C48="",0,$D$46/COUNT(C$47:C$55))</f>
        <v>0</v>
      </c>
      <c r="E48" s="211">
        <f t="shared" si="1"/>
        <v>0</v>
      </c>
      <c r="F48" s="424"/>
      <c r="G48" s="422"/>
    </row>
    <row r="49" spans="1:7" x14ac:dyDescent="0.2">
      <c r="A49" s="212" t="s">
        <v>316</v>
      </c>
      <c r="B49" s="230">
        <f>Fragebogen!F225</f>
        <v>0</v>
      </c>
      <c r="C49" s="206" t="str">
        <f>IF(B49=0,"",IF(B49="irrelevant","",IF(B49="lokal",1,IF(B49="regional",2,IF(B49="landesweit",3,IF(B49="national",4,5))))))</f>
        <v/>
      </c>
      <c r="D49" s="210">
        <f t="shared" si="4"/>
        <v>0</v>
      </c>
      <c r="E49" s="211">
        <f t="shared" si="1"/>
        <v>0</v>
      </c>
      <c r="F49" s="424"/>
      <c r="G49" s="422"/>
    </row>
    <row r="50" spans="1:7" x14ac:dyDescent="0.2">
      <c r="A50" s="212" t="s">
        <v>7</v>
      </c>
      <c r="B50" s="230">
        <f>Fragebogen!F226</f>
        <v>0</v>
      </c>
      <c r="C50" s="206" t="str">
        <f>IF(B50=0,"",IF(B50="irrelevant","",IF(B50="0 bis 5",1,IF(B50="6 bis 10",2,IF(B50="11 bis 15",3,IF(B50="16 bis 20",4,5))))))</f>
        <v/>
      </c>
      <c r="D50" s="210">
        <f t="shared" si="4"/>
        <v>0</v>
      </c>
      <c r="E50" s="211">
        <f t="shared" si="1"/>
        <v>0</v>
      </c>
      <c r="F50" s="424"/>
      <c r="G50" s="422"/>
    </row>
    <row r="51" spans="1:7" x14ac:dyDescent="0.2">
      <c r="A51" s="212" t="s">
        <v>49</v>
      </c>
      <c r="B51" s="230">
        <f>Fragebogen!F227</f>
        <v>0</v>
      </c>
      <c r="C51" s="206" t="str">
        <f>IF(B51=0,"",IF(B51="irrelevant","",IF(B51="0 bis 5",1,IF(B51="6 bis 10",2,IF(B51="11 bis 15",3,IF(B51="16 bis 20",4,5))))))</f>
        <v/>
      </c>
      <c r="D51" s="210">
        <f t="shared" si="4"/>
        <v>0</v>
      </c>
      <c r="E51" s="211">
        <f t="shared" si="1"/>
        <v>0</v>
      </c>
      <c r="F51" s="424"/>
      <c r="G51" s="422"/>
    </row>
    <row r="52" spans="1:7" x14ac:dyDescent="0.2">
      <c r="A52" s="212" t="s">
        <v>295</v>
      </c>
      <c r="B52" s="230">
        <f>Fragebogen!F228</f>
        <v>0</v>
      </c>
      <c r="C52" s="206" t="str">
        <f>IF(B52=0,"",IF(B52="irrelevant","",IF(B52="0 bis 1",1,IF(B52="2 bis 3",2,IF(B52="4 bis 5",3,IF(B52="6 bis 7",4,5))))))</f>
        <v/>
      </c>
      <c r="D52" s="210">
        <f t="shared" si="4"/>
        <v>0</v>
      </c>
      <c r="E52" s="211">
        <f t="shared" si="1"/>
        <v>0</v>
      </c>
      <c r="F52" s="424"/>
      <c r="G52" s="422"/>
    </row>
    <row r="53" spans="1:7" x14ac:dyDescent="0.2">
      <c r="A53" s="212" t="s">
        <v>11</v>
      </c>
      <c r="B53" s="230">
        <f>Fragebogen!F229</f>
        <v>0</v>
      </c>
      <c r="C53" s="206" t="str">
        <f>IF(B53=0,"",IF(B53="irrelevant","",IF(B53="0 bis 5",1,IF(B53="6 bis 10",2,IF(B53="11 bis 15",3,IF(B53="16 bis 20",4,5))))))</f>
        <v/>
      </c>
      <c r="D53" s="210">
        <f t="shared" si="4"/>
        <v>0</v>
      </c>
      <c r="E53" s="211">
        <f t="shared" si="1"/>
        <v>0</v>
      </c>
      <c r="F53" s="424"/>
      <c r="G53" s="422"/>
    </row>
    <row r="54" spans="1:7" x14ac:dyDescent="0.2">
      <c r="A54" s="221" t="s">
        <v>294</v>
      </c>
      <c r="B54" s="230">
        <f>Fragebogen!F230</f>
        <v>0</v>
      </c>
      <c r="C54" s="206" t="str">
        <f>IF(B54=0,"",IF(B54="irrelevant","",IF(B54="0 € bis 1000 €",1,IF(B54="1001 € bis 2000 €",2,IF(B54="2001 € bis 3000 €",3,IF(B54="3001 € bis 4000 €",4,5))))))</f>
        <v/>
      </c>
      <c r="D54" s="210">
        <f t="shared" si="4"/>
        <v>0</v>
      </c>
      <c r="E54" s="211">
        <f t="shared" si="1"/>
        <v>0</v>
      </c>
      <c r="F54" s="424"/>
      <c r="G54" s="422"/>
    </row>
    <row r="55" spans="1:7" ht="13.5" thickBot="1" x14ac:dyDescent="0.25">
      <c r="A55" s="222" t="s">
        <v>12</v>
      </c>
      <c r="B55" s="230">
        <f>Fragebogen!F231</f>
        <v>0</v>
      </c>
      <c r="C55" s="206" t="str">
        <f>IF(B55=0,"",IF(B55="irrelevant","",IF(B55="gar nicht",1,IF(B55="ein bisschen",2,IF(B55="mittelmäßig",3,IF(B55="ziemlich stark",4,5))))))</f>
        <v/>
      </c>
      <c r="D55" s="214">
        <f t="shared" si="4"/>
        <v>0</v>
      </c>
      <c r="E55" s="215">
        <f t="shared" si="1"/>
        <v>0</v>
      </c>
      <c r="F55" s="425"/>
      <c r="G55" s="422"/>
    </row>
    <row r="56" spans="1:7" ht="13.5" thickBot="1" x14ac:dyDescent="0.25">
      <c r="A56" s="216" t="s">
        <v>301</v>
      </c>
      <c r="B56" s="216"/>
      <c r="C56" s="217"/>
      <c r="D56" s="223">
        <f>Fragebogen!I79</f>
        <v>0</v>
      </c>
      <c r="E56" s="224"/>
      <c r="F56" s="426">
        <f>SUM(E57:E63)</f>
        <v>0</v>
      </c>
      <c r="G56" s="422"/>
    </row>
    <row r="57" spans="1:7" x14ac:dyDescent="0.2">
      <c r="A57" s="220" t="s">
        <v>7</v>
      </c>
      <c r="B57" s="230">
        <f>Fragebogen!F234</f>
        <v>0</v>
      </c>
      <c r="C57" s="206" t="str">
        <f>IF(B57=0,"",IF(B57="irrelevant","",IF(B57="0 bis 5",1,IF(B57="6 bis 10",2,IF(B57="11 bis 15",3,IF(B57="16 bis 20",4,5))))))</f>
        <v/>
      </c>
      <c r="D57" s="207">
        <f>IF(C57="",0,$D$56/COUNT(C$57:C$63))</f>
        <v>0</v>
      </c>
      <c r="E57" s="208">
        <f t="shared" si="1"/>
        <v>0</v>
      </c>
      <c r="F57" s="424"/>
      <c r="G57" s="422"/>
    </row>
    <row r="58" spans="1:7" x14ac:dyDescent="0.2">
      <c r="A58" s="212" t="s">
        <v>49</v>
      </c>
      <c r="B58" s="230">
        <f>Fragebogen!F235</f>
        <v>0</v>
      </c>
      <c r="C58" s="206" t="str">
        <f>IF(B58=0,"",IF(B58="irrelevant","",IF(B58="0 bis 5",1,IF(B58="6 bis 10",2,IF(B58="11 bis 15",3,IF(B58="16 bis 20",4,5))))))</f>
        <v/>
      </c>
      <c r="D58" s="210">
        <f t="shared" ref="D58:D65" si="5">IF(C58="",0,$D$56/COUNT(C$57:C$63))</f>
        <v>0</v>
      </c>
      <c r="E58" s="211">
        <f t="shared" si="1"/>
        <v>0</v>
      </c>
      <c r="F58" s="424"/>
      <c r="G58" s="422"/>
    </row>
    <row r="59" spans="1:7" x14ac:dyDescent="0.2">
      <c r="A59" s="212" t="s">
        <v>8</v>
      </c>
      <c r="B59" s="230">
        <f>Fragebogen!F236</f>
        <v>0</v>
      </c>
      <c r="C59" s="206" t="str">
        <f>IF(B59=0,"",IF(B59="irrelevant","",IF(B59="gar nicht",1,IF(B59="ein bisschen",2,IF(B59="mittelmäßig",3,IF(B59="ziemlich stark",4,5))))))</f>
        <v/>
      </c>
      <c r="D59" s="210">
        <f t="shared" si="5"/>
        <v>0</v>
      </c>
      <c r="E59" s="211">
        <f t="shared" si="1"/>
        <v>0</v>
      </c>
      <c r="F59" s="424"/>
      <c r="G59" s="422"/>
    </row>
    <row r="60" spans="1:7" x14ac:dyDescent="0.2">
      <c r="A60" s="212" t="s">
        <v>10</v>
      </c>
      <c r="B60" s="230">
        <f>Fragebogen!F237</f>
        <v>0</v>
      </c>
      <c r="C60" s="206" t="str">
        <f>IF(B60=0,"",IF(B60="irrelevant","",IF(B60="0 bis 50",1,IF(B60="51 bis 100",2,IF(B60="101 bis 150",3,IF(B60="151 bis 200",4,5))))))</f>
        <v/>
      </c>
      <c r="D60" s="210">
        <f t="shared" si="5"/>
        <v>0</v>
      </c>
      <c r="E60" s="211">
        <f t="shared" si="1"/>
        <v>0</v>
      </c>
      <c r="F60" s="424"/>
      <c r="G60" s="422"/>
    </row>
    <row r="61" spans="1:7" x14ac:dyDescent="0.2">
      <c r="A61" s="212" t="s">
        <v>295</v>
      </c>
      <c r="B61" s="230">
        <f>Fragebogen!F238</f>
        <v>0</v>
      </c>
      <c r="C61" s="206" t="str">
        <f>IF(B61=0,"",IF(B61="irrelevant","",IF(B61="0 bis 1",1,IF(B61="2 bis 3",2,IF(B61="4 bis 5",3,IF(B61="6 bis 7",4,5))))))</f>
        <v/>
      </c>
      <c r="D61" s="210">
        <f t="shared" si="5"/>
        <v>0</v>
      </c>
      <c r="E61" s="211">
        <f t="shared" si="1"/>
        <v>0</v>
      </c>
      <c r="F61" s="424"/>
      <c r="G61" s="422"/>
    </row>
    <row r="62" spans="1:7" x14ac:dyDescent="0.2">
      <c r="A62" s="212" t="s">
        <v>11</v>
      </c>
      <c r="B62" s="230">
        <f>Fragebogen!F239</f>
        <v>0</v>
      </c>
      <c r="C62" s="206" t="str">
        <f>IF(B62=0,"",IF(B62="irrelevant","",IF(B62="0 bis 5",1,IF(B62="6 bis 10",2,IF(B62="11 bis 15",3,IF(B62="16 bis 20",4,5))))))</f>
        <v/>
      </c>
      <c r="D62" s="210">
        <f t="shared" si="5"/>
        <v>0</v>
      </c>
      <c r="E62" s="211">
        <f t="shared" si="1"/>
        <v>0</v>
      </c>
      <c r="F62" s="424"/>
      <c r="G62" s="422"/>
    </row>
    <row r="63" spans="1:7" ht="13.5" thickBot="1" x14ac:dyDescent="0.25">
      <c r="A63" s="212" t="s">
        <v>12</v>
      </c>
      <c r="B63" s="230">
        <f>Fragebogen!F240</f>
        <v>0</v>
      </c>
      <c r="C63" s="206" t="str">
        <f>IF(B63=0,"",IF(B63="irrelevant","",IF(B63="gar nicht",1,IF(B63="ein bisschen",2,IF(B63="mittelmäßig",3,IF(B63="ziemlich stark",4,5))))))</f>
        <v/>
      </c>
      <c r="D63" s="210">
        <f t="shared" si="5"/>
        <v>0</v>
      </c>
      <c r="E63" s="211">
        <f t="shared" si="1"/>
        <v>0</v>
      </c>
      <c r="F63" s="425"/>
      <c r="G63" s="422"/>
    </row>
    <row r="64" spans="1:7" ht="1.5" hidden="1" customHeight="1" x14ac:dyDescent="0.25">
      <c r="A64" s="225"/>
      <c r="B64" s="225"/>
      <c r="C64" s="226"/>
      <c r="D64" s="210">
        <f t="shared" si="5"/>
        <v>0</v>
      </c>
      <c r="E64" s="211">
        <f t="shared" si="1"/>
        <v>0</v>
      </c>
      <c r="F64" s="228"/>
      <c r="G64" s="422"/>
    </row>
    <row r="65" spans="1:7" ht="29.25" hidden="1" customHeight="1" thickBot="1" x14ac:dyDescent="0.3">
      <c r="A65" s="225"/>
      <c r="B65" s="225"/>
      <c r="C65" s="226"/>
      <c r="D65" s="214">
        <f t="shared" si="5"/>
        <v>0</v>
      </c>
      <c r="E65" s="215">
        <f t="shared" si="1"/>
        <v>0</v>
      </c>
      <c r="F65" s="228"/>
      <c r="G65" s="422"/>
    </row>
    <row r="66" spans="1:7" ht="13.5" thickBot="1" x14ac:dyDescent="0.25">
      <c r="A66" s="216" t="s">
        <v>1</v>
      </c>
      <c r="B66" s="216"/>
      <c r="C66" s="217"/>
      <c r="D66" s="223">
        <f>Fragebogen!I82</f>
        <v>0</v>
      </c>
      <c r="E66" s="224"/>
      <c r="F66" s="426">
        <f>SUM(E67:E71)</f>
        <v>0</v>
      </c>
      <c r="G66" s="422"/>
    </row>
    <row r="67" spans="1:7" x14ac:dyDescent="0.2">
      <c r="A67" s="220" t="s">
        <v>7</v>
      </c>
      <c r="B67" s="230">
        <f>Fragebogen!F243</f>
        <v>0</v>
      </c>
      <c r="C67" s="206" t="str">
        <f>IF(B67=0,"",IF(B67="irrelevant","",IF(B67="0 bis 5",1,IF(B67="6 bis 10",2,IF(B67="11 bis 15",3,IF(B67="16 bis 20",4,5))))))</f>
        <v/>
      </c>
      <c r="D67" s="207">
        <f>IF(C67="",0,$D$66/COUNT(C$67:C$71))</f>
        <v>0</v>
      </c>
      <c r="E67" s="208">
        <f t="shared" si="1"/>
        <v>0</v>
      </c>
      <c r="F67" s="424"/>
      <c r="G67" s="422"/>
    </row>
    <row r="68" spans="1:7" x14ac:dyDescent="0.2">
      <c r="A68" s="212" t="s">
        <v>49</v>
      </c>
      <c r="B68" s="230">
        <f>Fragebogen!F244</f>
        <v>0</v>
      </c>
      <c r="C68" s="206" t="str">
        <f>IF(B68=0,"",IF(B68="irrelevant","",IF(B68="0 bis 5",1,IF(B68="6 bis 10",2,IF(B68="11 bis 15",3,IF(B68="16 bis 20",4,5))))))</f>
        <v/>
      </c>
      <c r="D68" s="210">
        <f t="shared" ref="D68:D73" si="6">IF(C68="",0,$D$66/COUNT(C$67:C$71))</f>
        <v>0</v>
      </c>
      <c r="E68" s="211">
        <f t="shared" si="1"/>
        <v>0</v>
      </c>
      <c r="F68" s="424"/>
      <c r="G68" s="422"/>
    </row>
    <row r="69" spans="1:7" x14ac:dyDescent="0.2">
      <c r="A69" s="212" t="s">
        <v>295</v>
      </c>
      <c r="B69" s="230">
        <f>Fragebogen!F245</f>
        <v>0</v>
      </c>
      <c r="C69" s="206" t="str">
        <f>IF(B69=0,"",IF(B69="irrelevant","",IF(B69="0 bis 1",1,IF(B69="2 bis 3",2,IF(B69="4 bis 5",3,IF(B69="6 bis 7",4,5))))))</f>
        <v/>
      </c>
      <c r="D69" s="210">
        <f t="shared" si="6"/>
        <v>0</v>
      </c>
      <c r="E69" s="211">
        <f t="shared" si="1"/>
        <v>0</v>
      </c>
      <c r="F69" s="424"/>
      <c r="G69" s="422"/>
    </row>
    <row r="70" spans="1:7" x14ac:dyDescent="0.2">
      <c r="A70" s="221" t="s">
        <v>294</v>
      </c>
      <c r="B70" s="230">
        <f>Fragebogen!F246</f>
        <v>0</v>
      </c>
      <c r="C70" s="206" t="str">
        <f>IF(B70=0,"",IF(B70="irrelevant","",IF(B70="0 € bis 1000 €",1,IF(B70="1001 € bis 2000 €",2,IF(B70="2001 € bis 3000 €",3,IF(B70="3001 € bis 4000 €",4,5))))))</f>
        <v/>
      </c>
      <c r="D70" s="210">
        <f t="shared" si="6"/>
        <v>0</v>
      </c>
      <c r="E70" s="211">
        <f t="shared" si="1"/>
        <v>0</v>
      </c>
      <c r="F70" s="424"/>
      <c r="G70" s="422"/>
    </row>
    <row r="71" spans="1:7" ht="13.5" thickBot="1" x14ac:dyDescent="0.25">
      <c r="A71" s="231" t="s">
        <v>12</v>
      </c>
      <c r="B71" s="303">
        <f>Fragebogen!F247</f>
        <v>0</v>
      </c>
      <c r="C71" s="300" t="str">
        <f>IF(B71=0,"",IF(B71="irrelevant","",IF(B71="gar nicht",1,IF(B71="ein bisschen",2,IF(B71="mittelmäßig",3,IF(B71="ziemlich stark",4,5))))))</f>
        <v/>
      </c>
      <c r="D71" s="232">
        <f t="shared" si="6"/>
        <v>0</v>
      </c>
      <c r="E71" s="233">
        <f t="shared" si="1"/>
        <v>0</v>
      </c>
      <c r="F71" s="427"/>
      <c r="G71" s="423"/>
    </row>
    <row r="72" spans="1:7" ht="0.6" customHeight="1" x14ac:dyDescent="0.2">
      <c r="A72" s="234"/>
      <c r="B72" s="302"/>
      <c r="C72" s="235"/>
      <c r="D72" s="188">
        <f t="shared" si="6"/>
        <v>0</v>
      </c>
    </row>
    <row r="73" spans="1:7" ht="13.15" hidden="1" customHeight="1" x14ac:dyDescent="0.2">
      <c r="A73" s="234"/>
      <c r="B73" s="234"/>
      <c r="C73" s="235"/>
      <c r="D73" s="188">
        <f t="shared" si="6"/>
        <v>0</v>
      </c>
    </row>
    <row r="74" spans="1:7" x14ac:dyDescent="0.2">
      <c r="B74" s="301"/>
      <c r="C74" s="304"/>
    </row>
    <row r="75" spans="1:7" x14ac:dyDescent="0.2">
      <c r="A75" s="236"/>
      <c r="B75" s="236"/>
      <c r="F75" s="188"/>
    </row>
    <row r="76" spans="1:7" x14ac:dyDescent="0.2">
      <c r="A76" s="34"/>
      <c r="B76" s="34"/>
    </row>
    <row r="77" spans="1:7" x14ac:dyDescent="0.2">
      <c r="A77" s="34"/>
      <c r="B77" s="34"/>
    </row>
  </sheetData>
  <mergeCells count="9">
    <mergeCell ref="A5:C6"/>
    <mergeCell ref="A14:G14"/>
    <mergeCell ref="G16:G71"/>
    <mergeCell ref="F16:F24"/>
    <mergeCell ref="F25:F34"/>
    <mergeCell ref="F35:F41"/>
    <mergeCell ref="F46:F55"/>
    <mergeCell ref="F56:F63"/>
    <mergeCell ref="F66:F71"/>
  </mergeCells>
  <hyperlinks>
    <hyperlink ref="C10" location="Ergebnis!A1" display="Springe direkt zum Ergebnis"/>
  </hyperlinks>
  <pageMargins left="0.23622047244094491" right="0.23622047244094491" top="0.59055118110236227" bottom="0.47244094488188981" header="0.31496062992125984" footer="0.31496062992125984"/>
  <pageSetup paperSize="9" orientation="landscape" r:id="rId1"/>
  <headerFooter>
    <oddHeader>&amp;CBe smart. Get better. Evaluate together.&amp;R&amp;G</oddHeader>
  </headerFooter>
  <ignoredErrors>
    <ignoredError sqref="C28"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CCFFCC"/>
  </sheetPr>
  <dimension ref="A1:I42"/>
  <sheetViews>
    <sheetView workbookViewId="0">
      <selection sqref="A1:B1"/>
    </sheetView>
  </sheetViews>
  <sheetFormatPr baseColWidth="10" defaultRowHeight="15" x14ac:dyDescent="0.25"/>
  <cols>
    <col min="1" max="1" width="80.5703125" style="160" bestFit="1" customWidth="1"/>
    <col min="2" max="2" width="23" style="187" customWidth="1"/>
    <col min="3" max="3" width="6.140625" style="160" customWidth="1"/>
    <col min="4" max="8" width="11.42578125" style="160"/>
    <col min="9" max="9" width="11.42578125" style="267"/>
    <col min="10" max="16384" width="11.42578125" style="160"/>
  </cols>
  <sheetData>
    <row r="1" spans="1:6" ht="15.75" thickBot="1" x14ac:dyDescent="0.3">
      <c r="A1" s="428" t="s">
        <v>276</v>
      </c>
      <c r="B1" s="429"/>
      <c r="C1" s="2"/>
      <c r="D1" s="2"/>
      <c r="E1" s="2"/>
      <c r="F1" s="2"/>
    </row>
    <row r="2" spans="1:6" x14ac:dyDescent="0.25">
      <c r="A2" s="161" t="s">
        <v>13</v>
      </c>
      <c r="B2" s="162">
        <f>Fragebogen!I76</f>
        <v>0</v>
      </c>
      <c r="C2" s="2"/>
      <c r="D2" s="2"/>
      <c r="E2" s="163"/>
      <c r="F2" s="2"/>
    </row>
    <row r="3" spans="1:6" x14ac:dyDescent="0.25">
      <c r="A3" s="164" t="s">
        <v>14</v>
      </c>
      <c r="B3" s="165">
        <f>Fragebogen!I73</f>
        <v>0</v>
      </c>
      <c r="C3" s="2"/>
      <c r="D3" s="73"/>
      <c r="E3" s="163"/>
      <c r="F3" s="2"/>
    </row>
    <row r="4" spans="1:6" x14ac:dyDescent="0.25">
      <c r="A4" s="164" t="s">
        <v>0</v>
      </c>
      <c r="B4" s="165">
        <f>Fragebogen!I88</f>
        <v>0</v>
      </c>
      <c r="C4" s="2"/>
      <c r="D4" s="2"/>
      <c r="E4" s="2"/>
      <c r="F4" s="2"/>
    </row>
    <row r="5" spans="1:6" x14ac:dyDescent="0.25">
      <c r="A5" s="164" t="s">
        <v>2</v>
      </c>
      <c r="B5" s="165">
        <f>Fragebogen!I85</f>
        <v>0</v>
      </c>
      <c r="C5" s="2"/>
      <c r="D5" s="2"/>
      <c r="E5" s="163"/>
      <c r="F5" s="2"/>
    </row>
    <row r="6" spans="1:6" x14ac:dyDescent="0.25">
      <c r="A6" s="164" t="s">
        <v>3</v>
      </c>
      <c r="B6" s="165">
        <f>Fragebogen!I79</f>
        <v>0</v>
      </c>
      <c r="C6" s="2"/>
      <c r="D6" s="2"/>
      <c r="E6" s="2"/>
      <c r="F6" s="2"/>
    </row>
    <row r="7" spans="1:6" ht="15.75" thickBot="1" x14ac:dyDescent="0.3">
      <c r="A7" s="166" t="s">
        <v>1</v>
      </c>
      <c r="B7" s="167">
        <f>Fragebogen!I82</f>
        <v>0</v>
      </c>
      <c r="C7" s="2"/>
      <c r="D7" s="2"/>
      <c r="E7" s="2"/>
      <c r="F7" s="2"/>
    </row>
    <row r="8" spans="1:6" ht="15.75" thickBot="1" x14ac:dyDescent="0.3">
      <c r="A8" s="41"/>
      <c r="B8" s="168"/>
      <c r="C8" s="2"/>
      <c r="D8" s="2"/>
      <c r="E8" s="2"/>
      <c r="F8" s="2"/>
    </row>
    <row r="9" spans="1:6" ht="15.75" thickBot="1" x14ac:dyDescent="0.3">
      <c r="A9" s="428" t="s">
        <v>67</v>
      </c>
      <c r="B9" s="429"/>
      <c r="C9" s="2"/>
      <c r="D9" s="2"/>
      <c r="E9" s="2"/>
      <c r="F9" s="2"/>
    </row>
    <row r="10" spans="1:6" x14ac:dyDescent="0.25">
      <c r="A10" s="161" t="s">
        <v>13</v>
      </c>
      <c r="B10" s="169">
        <f>Auswertung!F16</f>
        <v>0</v>
      </c>
      <c r="C10" s="2"/>
      <c r="D10" s="2"/>
      <c r="E10" s="2"/>
      <c r="F10" s="2"/>
    </row>
    <row r="11" spans="1:6" x14ac:dyDescent="0.25">
      <c r="A11" s="164" t="s">
        <v>14</v>
      </c>
      <c r="B11" s="170">
        <f>Auswertung!F25</f>
        <v>0</v>
      </c>
      <c r="C11" s="2"/>
      <c r="D11" s="2"/>
      <c r="E11" s="2"/>
      <c r="F11" s="2"/>
    </row>
    <row r="12" spans="1:6" x14ac:dyDescent="0.25">
      <c r="A12" s="164" t="s">
        <v>0</v>
      </c>
      <c r="B12" s="170">
        <f>Auswertung!F35</f>
        <v>0</v>
      </c>
      <c r="C12" s="2"/>
      <c r="D12" s="2"/>
      <c r="E12" s="2"/>
      <c r="F12" s="2"/>
    </row>
    <row r="13" spans="1:6" x14ac:dyDescent="0.25">
      <c r="A13" s="164" t="s">
        <v>2</v>
      </c>
      <c r="B13" s="170">
        <f>Auswertung!F46</f>
        <v>0</v>
      </c>
      <c r="C13" s="2"/>
      <c r="D13" s="2"/>
      <c r="E13" s="2"/>
      <c r="F13" s="2"/>
    </row>
    <row r="14" spans="1:6" x14ac:dyDescent="0.25">
      <c r="A14" s="164" t="s">
        <v>3</v>
      </c>
      <c r="B14" s="170">
        <f>Auswertung!F56</f>
        <v>0</v>
      </c>
      <c r="C14" s="2"/>
      <c r="D14" s="2"/>
      <c r="E14" s="2"/>
      <c r="F14" s="2"/>
    </row>
    <row r="15" spans="1:6" ht="15.75" thickBot="1" x14ac:dyDescent="0.3">
      <c r="A15" s="166" t="s">
        <v>1</v>
      </c>
      <c r="B15" s="171">
        <f>Auswertung!F66</f>
        <v>0</v>
      </c>
      <c r="C15" s="2"/>
      <c r="D15" s="2"/>
      <c r="E15" s="2"/>
      <c r="F15" s="2"/>
    </row>
    <row r="16" spans="1:6" ht="15.75" thickBot="1" x14ac:dyDescent="0.3">
      <c r="A16" s="243" t="s">
        <v>69</v>
      </c>
      <c r="B16" s="244">
        <f>B10+B11+B12+B13+B14+B15</f>
        <v>0</v>
      </c>
      <c r="C16" s="2"/>
      <c r="D16" s="2"/>
      <c r="E16" s="2"/>
      <c r="F16" s="2"/>
    </row>
    <row r="17" spans="1:9" x14ac:dyDescent="0.25">
      <c r="A17" s="173" t="s">
        <v>330</v>
      </c>
      <c r="B17" s="174"/>
      <c r="C17" s="2"/>
      <c r="D17" s="2"/>
      <c r="E17" s="2"/>
      <c r="F17" s="2"/>
    </row>
    <row r="18" spans="1:9" x14ac:dyDescent="0.25">
      <c r="A18" s="173" t="s">
        <v>332</v>
      </c>
      <c r="B18" s="174"/>
      <c r="C18" s="2"/>
      <c r="D18" s="2"/>
      <c r="E18" s="2"/>
      <c r="F18" s="2"/>
    </row>
    <row r="19" spans="1:9" ht="18.75" customHeight="1" thickBot="1" x14ac:dyDescent="0.3">
      <c r="A19" s="15"/>
      <c r="B19" s="174"/>
      <c r="C19" s="2"/>
      <c r="D19" s="2"/>
      <c r="E19" s="2"/>
      <c r="F19" s="2"/>
    </row>
    <row r="20" spans="1:9" ht="15.75" thickBot="1" x14ac:dyDescent="0.3">
      <c r="A20" s="428" t="s">
        <v>68</v>
      </c>
      <c r="B20" s="429"/>
      <c r="C20" s="2"/>
      <c r="D20" s="2"/>
      <c r="E20" s="2"/>
      <c r="F20" s="2"/>
    </row>
    <row r="21" spans="1:9" x14ac:dyDescent="0.25">
      <c r="A21" s="175" t="s">
        <v>17</v>
      </c>
      <c r="B21" s="176">
        <f>Fragebogen!G138+Fragebogen!G139+Fragebogen!G140+Fragebogen!G141+Fragebogen!G142</f>
        <v>0</v>
      </c>
      <c r="C21" s="2"/>
      <c r="D21" s="2"/>
      <c r="E21" s="2"/>
      <c r="F21" s="2"/>
    </row>
    <row r="22" spans="1:9" x14ac:dyDescent="0.25">
      <c r="A22" s="177" t="s">
        <v>50</v>
      </c>
      <c r="B22" s="170">
        <f>Fragebogen!G164+Fragebogen!G165+Fragebogen!G166+Fragebogen!G167+Fragebogen!G168</f>
        <v>0</v>
      </c>
      <c r="C22" s="2"/>
      <c r="D22" s="2"/>
      <c r="E22" s="2"/>
      <c r="F22" s="2"/>
    </row>
    <row r="23" spans="1:9" x14ac:dyDescent="0.25">
      <c r="A23" s="177" t="s">
        <v>347</v>
      </c>
      <c r="B23" s="170">
        <f>Fragebogen!G177+Fragebogen!G178+Fragebogen!G179+Fragebogen!G180+Fragebogen!G181</f>
        <v>0</v>
      </c>
      <c r="C23" s="2"/>
      <c r="D23" s="2"/>
      <c r="E23" s="2"/>
      <c r="F23" s="2"/>
    </row>
    <row r="24" spans="1:9" x14ac:dyDescent="0.25">
      <c r="A24" s="177" t="s">
        <v>15</v>
      </c>
      <c r="B24" s="170">
        <f>Fragebogen!G126+Fragebogen!G127+Fragebogen!G128+Fragebogen!G129+Fragebogen!G130</f>
        <v>0</v>
      </c>
      <c r="C24" s="2"/>
      <c r="D24" s="2"/>
      <c r="E24" s="2"/>
      <c r="F24" s="2"/>
    </row>
    <row r="25" spans="1:9" ht="15.75" thickBot="1" x14ac:dyDescent="0.3">
      <c r="A25" s="178" t="s">
        <v>16</v>
      </c>
      <c r="B25" s="179">
        <f>Fragebogen!F150+Fragebogen!F151+Fragebogen!F152+Fragebogen!F153+Fragebogen!F154</f>
        <v>0</v>
      </c>
      <c r="C25" s="2"/>
      <c r="D25" s="2"/>
      <c r="E25" s="2"/>
      <c r="F25" s="2"/>
    </row>
    <row r="26" spans="1:9" ht="15.75" thickBot="1" x14ac:dyDescent="0.3">
      <c r="A26" s="180" t="s">
        <v>64</v>
      </c>
      <c r="B26" s="172">
        <f>B21+B22+B23+B24+B25</f>
        <v>0</v>
      </c>
      <c r="C26" s="2"/>
      <c r="D26" s="2"/>
      <c r="E26" s="2"/>
      <c r="F26" s="2"/>
    </row>
    <row r="27" spans="1:9" ht="15.75" thickBot="1" x14ac:dyDescent="0.3">
      <c r="A27" s="2"/>
      <c r="B27" s="181" t="s">
        <v>66</v>
      </c>
      <c r="C27" s="2"/>
      <c r="D27" s="2"/>
      <c r="E27" s="2"/>
      <c r="F27" s="2"/>
    </row>
    <row r="28" spans="1:9" ht="15.75" thickBot="1" x14ac:dyDescent="0.3">
      <c r="A28" s="243" t="s">
        <v>331</v>
      </c>
      <c r="B28" s="244" t="e">
        <f>B16/B26</f>
        <v>#DIV/0!</v>
      </c>
      <c r="C28" s="2"/>
      <c r="D28" s="2"/>
      <c r="E28" s="2"/>
      <c r="F28" s="2"/>
    </row>
    <row r="29" spans="1:9" x14ac:dyDescent="0.25">
      <c r="A29" s="173" t="s">
        <v>333</v>
      </c>
      <c r="B29" s="182"/>
      <c r="C29" s="2"/>
      <c r="D29" s="2"/>
      <c r="E29" s="2"/>
      <c r="F29" s="2"/>
    </row>
    <row r="30" spans="1:9" x14ac:dyDescent="0.25">
      <c r="A30" s="173" t="s">
        <v>255</v>
      </c>
      <c r="B30" s="174"/>
      <c r="C30" s="2"/>
      <c r="D30" s="2"/>
      <c r="E30" s="2"/>
      <c r="F30" s="2"/>
    </row>
    <row r="31" spans="1:9" s="185" customFormat="1" x14ac:dyDescent="0.25">
      <c r="A31" s="173"/>
      <c r="B31" s="183"/>
      <c r="C31" s="184"/>
      <c r="D31" s="184"/>
      <c r="E31" s="184"/>
      <c r="F31" s="184"/>
      <c r="I31" s="268"/>
    </row>
    <row r="32" spans="1:9" x14ac:dyDescent="0.25">
      <c r="A32" s="173"/>
      <c r="B32" s="174"/>
      <c r="C32" s="2"/>
      <c r="D32" s="2"/>
      <c r="E32" s="2"/>
      <c r="F32" s="2"/>
    </row>
    <row r="33" spans="1:6" x14ac:dyDescent="0.25">
      <c r="A33" s="173"/>
      <c r="B33" s="174"/>
      <c r="C33" s="2"/>
      <c r="D33" s="2"/>
      <c r="E33" s="2"/>
      <c r="F33" s="2"/>
    </row>
    <row r="34" spans="1:6" x14ac:dyDescent="0.25">
      <c r="A34" s="173"/>
      <c r="B34" s="174"/>
      <c r="C34" s="2"/>
      <c r="D34" s="2"/>
      <c r="E34" s="2"/>
      <c r="F34" s="2"/>
    </row>
    <row r="35" spans="1:6" x14ac:dyDescent="0.25">
      <c r="A35" s="173"/>
      <c r="B35" s="174"/>
      <c r="C35" s="2"/>
      <c r="D35" s="2"/>
      <c r="E35" s="2"/>
      <c r="F35" s="2"/>
    </row>
    <row r="36" spans="1:6" x14ac:dyDescent="0.25">
      <c r="A36" s="173"/>
      <c r="B36" s="174"/>
      <c r="C36" s="2"/>
      <c r="D36" s="2"/>
      <c r="E36" s="2"/>
      <c r="F36" s="2"/>
    </row>
    <row r="37" spans="1:6" x14ac:dyDescent="0.25">
      <c r="A37" s="2" t="s">
        <v>252</v>
      </c>
      <c r="B37" s="186"/>
      <c r="C37" s="2"/>
      <c r="D37" s="2"/>
      <c r="E37" s="2"/>
      <c r="F37" s="2"/>
    </row>
    <row r="38" spans="1:6" x14ac:dyDescent="0.25">
      <c r="A38" s="2" t="s">
        <v>256</v>
      </c>
      <c r="B38" s="186"/>
      <c r="C38" s="2"/>
      <c r="D38" s="2"/>
      <c r="E38" s="2"/>
      <c r="F38" s="2"/>
    </row>
    <row r="39" spans="1:6" x14ac:dyDescent="0.25">
      <c r="A39" s="2"/>
      <c r="B39" s="186"/>
      <c r="C39" s="2"/>
      <c r="D39" s="2"/>
      <c r="E39" s="2"/>
      <c r="F39" s="2"/>
    </row>
    <row r="40" spans="1:6" x14ac:dyDescent="0.25">
      <c r="A40" s="2"/>
      <c r="B40" s="186"/>
      <c r="C40" s="2"/>
      <c r="D40" s="2"/>
      <c r="E40" s="2"/>
      <c r="F40" s="2"/>
    </row>
    <row r="41" spans="1:6" x14ac:dyDescent="0.25">
      <c r="A41" s="2"/>
      <c r="B41" s="186"/>
      <c r="C41" s="2"/>
      <c r="D41" s="2"/>
      <c r="E41" s="2"/>
      <c r="F41" s="2"/>
    </row>
    <row r="42" spans="1:6" x14ac:dyDescent="0.25">
      <c r="A42" s="2"/>
      <c r="B42" s="186"/>
      <c r="C42" s="2"/>
      <c r="D42" s="2"/>
      <c r="E42" s="2"/>
      <c r="F42" s="2"/>
    </row>
  </sheetData>
  <mergeCells count="3">
    <mergeCell ref="A1:B1"/>
    <mergeCell ref="A20:B20"/>
    <mergeCell ref="A9:B9"/>
  </mergeCells>
  <conditionalFormatting sqref="B16">
    <cfRule type="colorScale" priority="2">
      <colorScale>
        <cfvo type="num" val="110"/>
        <cfvo type="num" val="297"/>
        <cfvo type="num" val="483"/>
        <color rgb="FFFF5757"/>
        <color rgb="FFFFEB84"/>
        <color theme="9" tint="0.39997558519241921"/>
      </colorScale>
    </cfRule>
  </conditionalFormatting>
  <conditionalFormatting sqref="B28">
    <cfRule type="colorScale" priority="1">
      <colorScale>
        <cfvo type="num" val="0"/>
        <cfvo type="num" val="73"/>
        <cfvo type="num" val="145"/>
        <color rgb="FF92D050"/>
        <color rgb="FFFFEB84"/>
        <color rgb="FFFF7C80"/>
      </colorScale>
    </cfRule>
  </conditionalFormatting>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EY2"/>
  <sheetViews>
    <sheetView workbookViewId="0"/>
  </sheetViews>
  <sheetFormatPr baseColWidth="10" defaultRowHeight="15" x14ac:dyDescent="0.25"/>
  <cols>
    <col min="1" max="1" width="19" customWidth="1"/>
  </cols>
  <sheetData>
    <row r="1" spans="1:155" x14ac:dyDescent="0.25">
      <c r="A1" t="s">
        <v>90</v>
      </c>
      <c r="B1" t="s">
        <v>89</v>
      </c>
      <c r="C1" t="s">
        <v>91</v>
      </c>
      <c r="D1" t="s">
        <v>92</v>
      </c>
      <c r="E1" t="s">
        <v>93</v>
      </c>
      <c r="F1" t="s">
        <v>94</v>
      </c>
      <c r="G1" t="s">
        <v>95</v>
      </c>
      <c r="H1" t="s">
        <v>96</v>
      </c>
      <c r="I1" t="s">
        <v>97</v>
      </c>
      <c r="J1" t="s">
        <v>98</v>
      </c>
      <c r="K1" t="s">
        <v>99</v>
      </c>
      <c r="L1" t="s">
        <v>100</v>
      </c>
      <c r="M1" t="s">
        <v>101</v>
      </c>
      <c r="N1" t="s">
        <v>102</v>
      </c>
      <c r="O1" t="s">
        <v>103</v>
      </c>
      <c r="P1" t="s">
        <v>104</v>
      </c>
      <c r="Q1" t="s">
        <v>150</v>
      </c>
      <c r="R1" t="s">
        <v>151</v>
      </c>
      <c r="S1" t="s">
        <v>152</v>
      </c>
      <c r="T1" t="s">
        <v>153</v>
      </c>
      <c r="U1" t="s">
        <v>154</v>
      </c>
      <c r="V1" t="s">
        <v>155</v>
      </c>
      <c r="W1" t="s">
        <v>156</v>
      </c>
      <c r="X1" t="s">
        <v>157</v>
      </c>
      <c r="Y1" t="s">
        <v>158</v>
      </c>
      <c r="Z1" t="s">
        <v>159</v>
      </c>
      <c r="AA1" t="s">
        <v>160</v>
      </c>
      <c r="AB1" t="s">
        <v>161</v>
      </c>
      <c r="AC1" t="s">
        <v>162</v>
      </c>
      <c r="AD1" t="s">
        <v>163</v>
      </c>
      <c r="AE1" t="s">
        <v>164</v>
      </c>
      <c r="AF1" t="s">
        <v>165</v>
      </c>
      <c r="AG1" t="s">
        <v>166</v>
      </c>
      <c r="AH1" t="s">
        <v>167</v>
      </c>
      <c r="AI1" t="s">
        <v>168</v>
      </c>
      <c r="AJ1" t="s">
        <v>169</v>
      </c>
      <c r="AK1" t="s">
        <v>170</v>
      </c>
      <c r="AL1" t="s">
        <v>171</v>
      </c>
      <c r="AM1" t="s">
        <v>172</v>
      </c>
      <c r="AN1" t="s">
        <v>173</v>
      </c>
      <c r="AO1" t="s">
        <v>174</v>
      </c>
      <c r="AP1" t="s">
        <v>175</v>
      </c>
      <c r="AQ1" t="s">
        <v>176</v>
      </c>
      <c r="AR1" t="s">
        <v>177</v>
      </c>
      <c r="AS1" t="s">
        <v>178</v>
      </c>
      <c r="AT1" t="s">
        <v>179</v>
      </c>
      <c r="AU1" t="s">
        <v>180</v>
      </c>
      <c r="AV1" t="s">
        <v>181</v>
      </c>
      <c r="AW1" t="s">
        <v>182</v>
      </c>
      <c r="AX1" t="s">
        <v>183</v>
      </c>
      <c r="AY1" t="s">
        <v>184</v>
      </c>
      <c r="AZ1" t="s">
        <v>185</v>
      </c>
      <c r="BA1" t="s">
        <v>186</v>
      </c>
      <c r="BB1" t="s">
        <v>187</v>
      </c>
      <c r="BC1" t="s">
        <v>188</v>
      </c>
      <c r="BD1" t="s">
        <v>189</v>
      </c>
      <c r="BE1" t="s">
        <v>190</v>
      </c>
      <c r="BF1" t="s">
        <v>191</v>
      </c>
      <c r="BG1" t="s">
        <v>192</v>
      </c>
      <c r="BH1" t="s">
        <v>193</v>
      </c>
      <c r="BI1" t="s">
        <v>194</v>
      </c>
      <c r="BJ1" t="s">
        <v>195</v>
      </c>
      <c r="BK1" t="s">
        <v>196</v>
      </c>
      <c r="BL1" t="s">
        <v>197</v>
      </c>
      <c r="BM1" t="s">
        <v>198</v>
      </c>
      <c r="BN1" t="s">
        <v>199</v>
      </c>
      <c r="BO1" t="s">
        <v>200</v>
      </c>
      <c r="BP1" t="s">
        <v>201</v>
      </c>
      <c r="BQ1" t="s">
        <v>202</v>
      </c>
      <c r="BR1" t="s">
        <v>203</v>
      </c>
      <c r="BS1" t="s">
        <v>204</v>
      </c>
      <c r="BT1" t="s">
        <v>205</v>
      </c>
      <c r="BU1" t="s">
        <v>206</v>
      </c>
      <c r="BV1" t="s">
        <v>207</v>
      </c>
      <c r="BW1" t="s">
        <v>208</v>
      </c>
      <c r="BX1" t="s">
        <v>209</v>
      </c>
      <c r="BY1" t="s">
        <v>210</v>
      </c>
      <c r="BZ1" t="s">
        <v>211</v>
      </c>
      <c r="CA1" t="s">
        <v>212</v>
      </c>
      <c r="CB1" t="s">
        <v>213</v>
      </c>
      <c r="CC1" t="s">
        <v>214</v>
      </c>
      <c r="CD1" t="s">
        <v>215</v>
      </c>
      <c r="CE1" t="s">
        <v>216</v>
      </c>
      <c r="CF1" t="s">
        <v>217</v>
      </c>
      <c r="CG1" t="s">
        <v>218</v>
      </c>
      <c r="CH1" t="s">
        <v>219</v>
      </c>
      <c r="CI1" t="s">
        <v>108</v>
      </c>
      <c r="CJ1" t="s">
        <v>109</v>
      </c>
      <c r="CK1" t="s">
        <v>110</v>
      </c>
      <c r="CL1" t="s">
        <v>111</v>
      </c>
      <c r="CM1" t="s">
        <v>112</v>
      </c>
      <c r="CN1" t="s">
        <v>113</v>
      </c>
      <c r="CO1" t="s">
        <v>114</v>
      </c>
      <c r="CP1" t="s">
        <v>115</v>
      </c>
      <c r="CQ1" t="s">
        <v>116</v>
      </c>
      <c r="CR1" t="s">
        <v>117</v>
      </c>
      <c r="CS1" t="s">
        <v>118</v>
      </c>
      <c r="CT1" t="s">
        <v>119</v>
      </c>
      <c r="CU1" t="s">
        <v>120</v>
      </c>
      <c r="CV1" t="s">
        <v>121</v>
      </c>
      <c r="CW1" t="s">
        <v>122</v>
      </c>
      <c r="CX1" t="s">
        <v>127</v>
      </c>
      <c r="CY1" t="s">
        <v>128</v>
      </c>
      <c r="CZ1" t="s">
        <v>129</v>
      </c>
      <c r="DA1" t="s">
        <v>130</v>
      </c>
      <c r="DB1" t="s">
        <v>131</v>
      </c>
      <c r="DC1" t="s">
        <v>132</v>
      </c>
      <c r="DD1" t="s">
        <v>133</v>
      </c>
      <c r="DE1" t="s">
        <v>134</v>
      </c>
      <c r="DF1" t="s">
        <v>135</v>
      </c>
      <c r="DG1" t="s">
        <v>136</v>
      </c>
      <c r="DH1" t="s">
        <v>137</v>
      </c>
      <c r="DI1" t="s">
        <v>138</v>
      </c>
      <c r="DJ1" t="s">
        <v>139</v>
      </c>
      <c r="DK1" t="s">
        <v>140</v>
      </c>
      <c r="DL1" t="s">
        <v>141</v>
      </c>
      <c r="DM1" t="s">
        <v>142</v>
      </c>
      <c r="DN1" t="s">
        <v>143</v>
      </c>
      <c r="DO1" t="s">
        <v>144</v>
      </c>
      <c r="DP1" t="s">
        <v>145</v>
      </c>
      <c r="DQ1" t="s">
        <v>146</v>
      </c>
      <c r="DR1" t="s">
        <v>147</v>
      </c>
      <c r="DS1" t="s">
        <v>148</v>
      </c>
      <c r="DT1" t="s">
        <v>220</v>
      </c>
      <c r="DU1" t="s">
        <v>221</v>
      </c>
      <c r="DV1" t="s">
        <v>222</v>
      </c>
      <c r="DW1" t="s">
        <v>223</v>
      </c>
      <c r="DX1" t="s">
        <v>224</v>
      </c>
      <c r="DY1" t="s">
        <v>225</v>
      </c>
      <c r="DZ1" t="s">
        <v>226</v>
      </c>
      <c r="EA1" t="s">
        <v>227</v>
      </c>
      <c r="EB1" t="s">
        <v>228</v>
      </c>
      <c r="EC1" t="s">
        <v>229</v>
      </c>
      <c r="ED1" t="s">
        <v>230</v>
      </c>
      <c r="EE1" t="s">
        <v>231</v>
      </c>
      <c r="EF1" t="s">
        <v>232</v>
      </c>
      <c r="EG1" t="s">
        <v>233</v>
      </c>
      <c r="EH1" t="s">
        <v>234</v>
      </c>
      <c r="EI1" t="s">
        <v>235</v>
      </c>
      <c r="EJ1" t="s">
        <v>236</v>
      </c>
      <c r="EK1" t="s">
        <v>237</v>
      </c>
      <c r="EL1" t="s">
        <v>238</v>
      </c>
      <c r="EM1" t="s">
        <v>239</v>
      </c>
      <c r="EN1" t="s">
        <v>240</v>
      </c>
      <c r="EO1" t="s">
        <v>241</v>
      </c>
      <c r="EP1" t="s">
        <v>242</v>
      </c>
      <c r="EQ1" t="s">
        <v>243</v>
      </c>
      <c r="ER1" t="s">
        <v>244</v>
      </c>
      <c r="ES1" t="s">
        <v>245</v>
      </c>
      <c r="ET1" t="s">
        <v>246</v>
      </c>
      <c r="EU1" t="s">
        <v>247</v>
      </c>
      <c r="EV1" t="s">
        <v>248</v>
      </c>
      <c r="EW1" t="s">
        <v>249</v>
      </c>
      <c r="EX1" t="s">
        <v>249</v>
      </c>
      <c r="EY1" t="s">
        <v>149</v>
      </c>
    </row>
    <row r="2" spans="1:155" x14ac:dyDescent="0.25">
      <c r="B2">
        <v>1</v>
      </c>
      <c r="C2" t="e">
        <f>Fragebogen!#REF!</f>
        <v>#REF!</v>
      </c>
      <c r="D2">
        <f>Fragebogen!D52</f>
        <v>0</v>
      </c>
      <c r="E2">
        <f>Fragebogen!D62</f>
        <v>0</v>
      </c>
      <c r="F2">
        <f>Fragebogen!I73</f>
        <v>0</v>
      </c>
      <c r="G2">
        <f>Fragebogen!I76</f>
        <v>0</v>
      </c>
      <c r="H2">
        <f>Fragebogen!I79</f>
        <v>0</v>
      </c>
      <c r="I2">
        <f>Fragebogen!$I$82</f>
        <v>0</v>
      </c>
      <c r="J2">
        <f>Fragebogen!$I$85</f>
        <v>0</v>
      </c>
      <c r="K2">
        <f>Fragebogen!$I$88</f>
        <v>0</v>
      </c>
      <c r="L2" s="1">
        <v>0</v>
      </c>
      <c r="M2" s="1">
        <v>0</v>
      </c>
      <c r="N2" s="1">
        <v>0</v>
      </c>
      <c r="O2" s="1">
        <v>0</v>
      </c>
      <c r="P2" s="1">
        <v>0</v>
      </c>
      <c r="Q2">
        <f>Fragebogen!D126</f>
        <v>0</v>
      </c>
      <c r="R2">
        <f>Fragebogen!F126</f>
        <v>0</v>
      </c>
      <c r="S2" s="40">
        <f>Fragebogen!G126</f>
        <v>0</v>
      </c>
      <c r="T2">
        <f>Fragebogen!D127</f>
        <v>0</v>
      </c>
      <c r="U2">
        <f>Fragebogen!F127</f>
        <v>0</v>
      </c>
      <c r="V2" s="40">
        <f>Fragebogen!G127</f>
        <v>0</v>
      </c>
      <c r="W2">
        <f>Fragebogen!D128</f>
        <v>0</v>
      </c>
      <c r="X2">
        <f>Fragebogen!F128</f>
        <v>0</v>
      </c>
      <c r="Y2" s="40">
        <f>Fragebogen!G128</f>
        <v>0</v>
      </c>
      <c r="Z2">
        <f>Fragebogen!D129</f>
        <v>0</v>
      </c>
      <c r="AA2">
        <f>Fragebogen!F129</f>
        <v>0</v>
      </c>
      <c r="AB2" s="40">
        <f>Fragebogen!G129</f>
        <v>0</v>
      </c>
      <c r="AC2">
        <f>Fragebogen!D130</f>
        <v>0</v>
      </c>
      <c r="AD2">
        <f>Fragebogen!F130</f>
        <v>0</v>
      </c>
      <c r="AE2" s="40">
        <f>Fragebogen!G130</f>
        <v>0</v>
      </c>
      <c r="AF2">
        <f>Fragebogen!D138</f>
        <v>0</v>
      </c>
      <c r="AG2">
        <f>Fragebogen!F138</f>
        <v>0</v>
      </c>
      <c r="AH2" s="40">
        <f>Fragebogen!G138</f>
        <v>0</v>
      </c>
      <c r="AI2">
        <f>Fragebogen!D139</f>
        <v>0</v>
      </c>
      <c r="AJ2">
        <f>Fragebogen!F139</f>
        <v>0</v>
      </c>
      <c r="AK2" s="40">
        <f>Fragebogen!G139</f>
        <v>0</v>
      </c>
      <c r="AL2">
        <f>Fragebogen!D140</f>
        <v>0</v>
      </c>
      <c r="AM2">
        <f>Fragebogen!F140</f>
        <v>0</v>
      </c>
      <c r="AN2" s="40">
        <f>Fragebogen!G140</f>
        <v>0</v>
      </c>
      <c r="AO2">
        <f>Fragebogen!D141</f>
        <v>0</v>
      </c>
      <c r="AP2">
        <f>Fragebogen!F141</f>
        <v>0</v>
      </c>
      <c r="AQ2" s="40">
        <f>Fragebogen!G141</f>
        <v>0</v>
      </c>
      <c r="AR2">
        <f>Fragebogen!D142</f>
        <v>0</v>
      </c>
      <c r="AS2">
        <f>Fragebogen!F142</f>
        <v>0</v>
      </c>
      <c r="AT2" s="40">
        <f>Fragebogen!G142</f>
        <v>0</v>
      </c>
      <c r="AU2">
        <f>Fragebogen!D150</f>
        <v>0</v>
      </c>
      <c r="AV2" s="40">
        <f>Fragebogen!F150</f>
        <v>0</v>
      </c>
      <c r="AW2">
        <f>Fragebogen!D151</f>
        <v>0</v>
      </c>
      <c r="AX2" s="40">
        <f>Fragebogen!F151</f>
        <v>0</v>
      </c>
      <c r="AY2">
        <f>Fragebogen!D152</f>
        <v>0</v>
      </c>
      <c r="AZ2" s="40">
        <f>Fragebogen!F152</f>
        <v>0</v>
      </c>
      <c r="BA2">
        <f>Fragebogen!D153</f>
        <v>0</v>
      </c>
      <c r="BB2" s="40">
        <f>Fragebogen!F153</f>
        <v>0</v>
      </c>
      <c r="BC2">
        <f>Fragebogen!D154</f>
        <v>0</v>
      </c>
      <c r="BD2" s="40">
        <f>Fragebogen!F154</f>
        <v>0</v>
      </c>
      <c r="BE2">
        <f>Fragebogen!D164</f>
        <v>0</v>
      </c>
      <c r="BF2">
        <f>Fragebogen!F164</f>
        <v>0</v>
      </c>
      <c r="BG2" s="40">
        <f>Fragebogen!G164</f>
        <v>0</v>
      </c>
      <c r="BH2">
        <f>Fragebogen!D165</f>
        <v>0</v>
      </c>
      <c r="BI2">
        <f>Fragebogen!F165</f>
        <v>0</v>
      </c>
      <c r="BJ2" s="40">
        <f>Fragebogen!G165</f>
        <v>0</v>
      </c>
      <c r="BK2">
        <f>Fragebogen!D166</f>
        <v>0</v>
      </c>
      <c r="BL2">
        <f>Fragebogen!F166</f>
        <v>0</v>
      </c>
      <c r="BM2" s="40">
        <f>Fragebogen!G166</f>
        <v>0</v>
      </c>
      <c r="BN2">
        <f>Fragebogen!D167</f>
        <v>0</v>
      </c>
      <c r="BO2">
        <f>Fragebogen!F167</f>
        <v>0</v>
      </c>
      <c r="BP2" s="40">
        <f>Fragebogen!G167</f>
        <v>0</v>
      </c>
      <c r="BQ2">
        <f>Fragebogen!D168</f>
        <v>0</v>
      </c>
      <c r="BR2">
        <f>Fragebogen!F168</f>
        <v>0</v>
      </c>
      <c r="BS2" s="40">
        <f>Fragebogen!G168</f>
        <v>0</v>
      </c>
      <c r="BT2">
        <f>Fragebogen!D177</f>
        <v>0</v>
      </c>
      <c r="BU2">
        <f>Fragebogen!F177</f>
        <v>0</v>
      </c>
      <c r="BV2" s="40">
        <f>Fragebogen!G177</f>
        <v>0</v>
      </c>
      <c r="BW2">
        <f>Fragebogen!D178</f>
        <v>0</v>
      </c>
      <c r="BX2">
        <f>Fragebogen!F178</f>
        <v>0</v>
      </c>
      <c r="BY2" s="40">
        <f>Fragebogen!G178</f>
        <v>0</v>
      </c>
      <c r="BZ2">
        <f>Fragebogen!D179</f>
        <v>0</v>
      </c>
      <c r="CA2">
        <f>Fragebogen!F179</f>
        <v>0</v>
      </c>
      <c r="CB2" s="40">
        <f>Fragebogen!G179</f>
        <v>0</v>
      </c>
      <c r="CC2">
        <f>Fragebogen!D180</f>
        <v>0</v>
      </c>
      <c r="CD2">
        <f>Fragebogen!F180</f>
        <v>0</v>
      </c>
      <c r="CE2" s="40">
        <f>Fragebogen!G180</f>
        <v>0</v>
      </c>
      <c r="CF2">
        <f>Fragebogen!D181</f>
        <v>0</v>
      </c>
      <c r="CG2">
        <f>Fragebogen!F181</f>
        <v>0</v>
      </c>
      <c r="CH2" s="40">
        <f>Fragebogen!G181</f>
        <v>0</v>
      </c>
      <c r="CI2" t="b">
        <v>0</v>
      </c>
      <c r="CJ2" t="b">
        <v>0</v>
      </c>
      <c r="CK2" t="b">
        <v>0</v>
      </c>
      <c r="CL2" t="b">
        <v>0</v>
      </c>
      <c r="CM2" t="b">
        <v>0</v>
      </c>
      <c r="CN2" t="b">
        <v>0</v>
      </c>
      <c r="CO2" t="b">
        <v>0</v>
      </c>
      <c r="CP2" t="b">
        <v>0</v>
      </c>
      <c r="CQ2" t="b">
        <v>0</v>
      </c>
      <c r="CR2" t="b">
        <v>0</v>
      </c>
      <c r="CS2" t="b">
        <v>0</v>
      </c>
      <c r="CT2" t="b">
        <v>0</v>
      </c>
      <c r="CU2" t="b">
        <v>0</v>
      </c>
      <c r="CV2" t="b">
        <v>0</v>
      </c>
      <c r="CW2" t="b">
        <v>0</v>
      </c>
      <c r="CX2" t="b">
        <v>0</v>
      </c>
      <c r="CY2" t="b">
        <v>0</v>
      </c>
      <c r="CZ2" t="b">
        <v>0</v>
      </c>
      <c r="DA2" t="b">
        <v>0</v>
      </c>
      <c r="DB2" t="b">
        <v>0</v>
      </c>
      <c r="DC2" t="b">
        <v>0</v>
      </c>
      <c r="DD2" t="b">
        <v>0</v>
      </c>
      <c r="DE2" t="b">
        <v>0</v>
      </c>
      <c r="DF2" t="b">
        <v>0</v>
      </c>
      <c r="DG2" t="b">
        <v>0</v>
      </c>
      <c r="DH2" t="b">
        <v>0</v>
      </c>
      <c r="DI2" t="b">
        <v>0</v>
      </c>
      <c r="DJ2" t="b">
        <v>0</v>
      </c>
      <c r="DK2" t="b">
        <v>0</v>
      </c>
      <c r="DL2" t="b">
        <v>0</v>
      </c>
      <c r="DM2" t="b">
        <v>0</v>
      </c>
      <c r="DN2" t="b">
        <v>0</v>
      </c>
      <c r="DO2" t="b">
        <v>0</v>
      </c>
      <c r="DP2" t="b">
        <v>0</v>
      </c>
      <c r="DQ2" t="b">
        <v>0</v>
      </c>
      <c r="DR2" t="b">
        <v>0</v>
      </c>
      <c r="DS2" t="e">
        <f>Fragebogen!#REF!</f>
        <v>#REF!</v>
      </c>
      <c r="DT2">
        <v>1</v>
      </c>
      <c r="DU2">
        <v>1</v>
      </c>
      <c r="DV2">
        <v>1</v>
      </c>
      <c r="DW2">
        <v>1</v>
      </c>
      <c r="DX2" t="e">
        <f>Fragebogen!#REF!</f>
        <v>#REF!</v>
      </c>
      <c r="DY2">
        <v>1</v>
      </c>
      <c r="DZ2">
        <v>1</v>
      </c>
      <c r="EA2">
        <v>1</v>
      </c>
      <c r="EB2">
        <v>1</v>
      </c>
      <c r="EC2">
        <v>1</v>
      </c>
      <c r="ED2">
        <v>1</v>
      </c>
      <c r="EE2">
        <v>1</v>
      </c>
      <c r="EF2">
        <v>1</v>
      </c>
      <c r="EG2">
        <f>Fragebogen!D418</f>
        <v>0</v>
      </c>
      <c r="EH2">
        <f>Fragebogen!D420</f>
        <v>0</v>
      </c>
      <c r="EI2" t="e">
        <f>Fragebogen!#REF!</f>
        <v>#REF!</v>
      </c>
      <c r="EJ2" t="e">
        <f>Fragebogen!#REF!</f>
        <v>#REF!</v>
      </c>
      <c r="EK2">
        <f>Fragebogen!D424</f>
        <v>0</v>
      </c>
      <c r="EL2">
        <f>Fragebogen!D426</f>
        <v>0</v>
      </c>
      <c r="EM2">
        <f>Fragebogen!D428</f>
        <v>0</v>
      </c>
      <c r="EN2" t="e">
        <f>Fragebogen!#REF!</f>
        <v>#REF!</v>
      </c>
      <c r="EO2" t="e">
        <f>Fragebogen!#REF!</f>
        <v>#REF!</v>
      </c>
      <c r="EP2" t="e">
        <f>Fragebogen!#REF!</f>
        <v>#REF!</v>
      </c>
      <c r="EQ2" t="e">
        <f>Fragebogen!#REF!</f>
        <v>#REF!</v>
      </c>
      <c r="ER2" t="e">
        <f>Fragebogen!#REF!</f>
        <v>#REF!</v>
      </c>
      <c r="ES2" t="e">
        <f>Fragebogen!#REF!</f>
        <v>#REF!</v>
      </c>
      <c r="ET2">
        <f>Fragebogen!D433</f>
        <v>0</v>
      </c>
      <c r="EU2">
        <f>Fragebogen!D435</f>
        <v>0</v>
      </c>
      <c r="EV2">
        <v>0</v>
      </c>
      <c r="EW2">
        <f>Fragebogen!C291</f>
        <v>0</v>
      </c>
      <c r="EX2">
        <v>0</v>
      </c>
      <c r="EY2">
        <v>0</v>
      </c>
    </row>
  </sheetData>
  <phoneticPr fontId="30" type="noConversion"/>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Fragebogen</vt:lpstr>
      <vt:lpstr>Daten hinter Input</vt:lpstr>
      <vt:lpstr>Auswertung</vt:lpstr>
      <vt:lpstr>Ergebnis</vt:lpstr>
      <vt:lpstr>Datenbank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Spaunhorst</dc:creator>
  <cp:lastModifiedBy>Carolin Schubert</cp:lastModifiedBy>
  <cp:lastPrinted>2022-07-19T15:21:30Z</cp:lastPrinted>
  <dcterms:created xsi:type="dcterms:W3CDTF">2021-12-01T15:49:21Z</dcterms:created>
  <dcterms:modified xsi:type="dcterms:W3CDTF">2022-11-30T16:32:35Z</dcterms:modified>
</cp:coreProperties>
</file>